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jan\Desktop\Práce\Doležel\023 K muzeu\"/>
    </mc:Choice>
  </mc:AlternateContent>
  <bookViews>
    <workbookView xWindow="0" yWindow="0" windowWidth="0" windowHeight="0"/>
  </bookViews>
  <sheets>
    <sheet name="Rekapitulace stavby" sheetId="1" r:id="rId1"/>
    <sheet name="01 - Bourací práce" sheetId="2" r:id="rId2"/>
    <sheet name="02 - Nový stav" sheetId="3" r:id="rId3"/>
    <sheet name="03 - Vedlejší rozpočtové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Bourací práce'!$C$89:$K$191</definedName>
    <definedName name="_xlnm.Print_Area" localSheetId="1">'01 - Bourací práce'!$C$4:$J$39,'01 - Bourací práce'!$C$45:$J$71,'01 - Bourací práce'!$C$77:$K$191</definedName>
    <definedName name="_xlnm.Print_Titles" localSheetId="1">'01 - Bourací práce'!$89:$89</definedName>
    <definedName name="_xlnm._FilterDatabase" localSheetId="2" hidden="1">'02 - Nový stav'!$C$92:$K$404</definedName>
    <definedName name="_xlnm.Print_Area" localSheetId="2">'02 - Nový stav'!$C$4:$J$39,'02 - Nový stav'!$C$45:$J$74,'02 - Nový stav'!$C$80:$K$404</definedName>
    <definedName name="_xlnm.Print_Titles" localSheetId="2">'02 - Nový stav'!$92:$92</definedName>
    <definedName name="_xlnm._FilterDatabase" localSheetId="3" hidden="1">'03 - Vedlejší rozpočtové ...'!$C$81:$K$91</definedName>
    <definedName name="_xlnm.Print_Area" localSheetId="3">'03 - Vedlejší rozpočtové ...'!$C$4:$J$39,'03 - Vedlejší rozpočtové ...'!$C$45:$J$63,'03 - Vedlejší rozpočtové ...'!$C$69:$K$91</definedName>
    <definedName name="_xlnm.Print_Titles" localSheetId="3">'03 - Vedlejší rozpočtové ...'!$81:$81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0"/>
  <c r="BH90"/>
  <c r="BG90"/>
  <c r="BE90"/>
  <c r="T90"/>
  <c r="R90"/>
  <c r="P90"/>
  <c r="BI88"/>
  <c r="BH88"/>
  <c r="BG88"/>
  <c r="BE88"/>
  <c r="T88"/>
  <c r="R88"/>
  <c r="P88"/>
  <c r="BI85"/>
  <c r="BH85"/>
  <c r="BG85"/>
  <c r="BE85"/>
  <c r="T85"/>
  <c r="T84"/>
  <c r="R85"/>
  <c r="R84"/>
  <c r="P85"/>
  <c r="P84"/>
  <c r="J78"/>
  <c r="F78"/>
  <c r="F76"/>
  <c r="E74"/>
  <c r="J54"/>
  <c r="F54"/>
  <c r="F52"/>
  <c r="E50"/>
  <c r="J24"/>
  <c r="E24"/>
  <c r="J79"/>
  <c r="J23"/>
  <c r="J18"/>
  <c r="E18"/>
  <c r="F55"/>
  <c r="J17"/>
  <c r="J12"/>
  <c r="J52"/>
  <c r="E7"/>
  <c r="E72"/>
  <c i="3" r="J37"/>
  <c r="J36"/>
  <c i="1" r="AY56"/>
  <c i="3" r="J35"/>
  <c i="1" r="AX56"/>
  <c i="3" r="BI403"/>
  <c r="BH403"/>
  <c r="BG403"/>
  <c r="BE403"/>
  <c r="T403"/>
  <c r="R403"/>
  <c r="P403"/>
  <c r="BI401"/>
  <c r="BH401"/>
  <c r="BG401"/>
  <c r="BE401"/>
  <c r="T401"/>
  <c r="R401"/>
  <c r="P401"/>
  <c r="BI396"/>
  <c r="BH396"/>
  <c r="BG396"/>
  <c r="BE396"/>
  <c r="T396"/>
  <c r="R396"/>
  <c r="P396"/>
  <c r="BI393"/>
  <c r="BH393"/>
  <c r="BG393"/>
  <c r="BE393"/>
  <c r="T393"/>
  <c r="R393"/>
  <c r="P393"/>
  <c r="BI391"/>
  <c r="BH391"/>
  <c r="BG391"/>
  <c r="BE391"/>
  <c r="T391"/>
  <c r="R391"/>
  <c r="P391"/>
  <c r="BI388"/>
  <c r="BH388"/>
  <c r="BG388"/>
  <c r="BE388"/>
  <c r="T388"/>
  <c r="R388"/>
  <c r="P388"/>
  <c r="BI386"/>
  <c r="BH386"/>
  <c r="BG386"/>
  <c r="BE386"/>
  <c r="T386"/>
  <c r="R386"/>
  <c r="P386"/>
  <c r="BI380"/>
  <c r="BH380"/>
  <c r="BG380"/>
  <c r="BE380"/>
  <c r="T380"/>
  <c r="R380"/>
  <c r="P380"/>
  <c r="BI378"/>
  <c r="BH378"/>
  <c r="BG378"/>
  <c r="BE378"/>
  <c r="T378"/>
  <c r="R378"/>
  <c r="P378"/>
  <c r="BI376"/>
  <c r="BH376"/>
  <c r="BG376"/>
  <c r="BE376"/>
  <c r="T376"/>
  <c r="R376"/>
  <c r="P376"/>
  <c r="BI373"/>
  <c r="BH373"/>
  <c r="BG373"/>
  <c r="BE373"/>
  <c r="T373"/>
  <c r="R373"/>
  <c r="P373"/>
  <c r="BI370"/>
  <c r="BH370"/>
  <c r="BG370"/>
  <c r="BE370"/>
  <c r="T370"/>
  <c r="R370"/>
  <c r="P370"/>
  <c r="BI368"/>
  <c r="BH368"/>
  <c r="BG368"/>
  <c r="BE368"/>
  <c r="T368"/>
  <c r="R368"/>
  <c r="P368"/>
  <c r="BI366"/>
  <c r="BH366"/>
  <c r="BG366"/>
  <c r="BE366"/>
  <c r="T366"/>
  <c r="R366"/>
  <c r="P366"/>
  <c r="BI361"/>
  <c r="BH361"/>
  <c r="BG361"/>
  <c r="BE361"/>
  <c r="T361"/>
  <c r="R361"/>
  <c r="P361"/>
  <c r="BI358"/>
  <c r="BH358"/>
  <c r="BG358"/>
  <c r="BE358"/>
  <c r="T358"/>
  <c r="R358"/>
  <c r="P358"/>
  <c r="BI355"/>
  <c r="BH355"/>
  <c r="BG355"/>
  <c r="BE355"/>
  <c r="T355"/>
  <c r="R355"/>
  <c r="P355"/>
  <c r="BI348"/>
  <c r="BH348"/>
  <c r="BG348"/>
  <c r="BE348"/>
  <c r="T348"/>
  <c r="R348"/>
  <c r="P348"/>
  <c r="BI341"/>
  <c r="BH341"/>
  <c r="BG341"/>
  <c r="BE341"/>
  <c r="T341"/>
  <c r="R341"/>
  <c r="P341"/>
  <c r="BI334"/>
  <c r="BH334"/>
  <c r="BG334"/>
  <c r="BE334"/>
  <c r="T334"/>
  <c r="R334"/>
  <c r="P334"/>
  <c r="BI332"/>
  <c r="BH332"/>
  <c r="BG332"/>
  <c r="BE332"/>
  <c r="T332"/>
  <c r="R332"/>
  <c r="P332"/>
  <c r="BI330"/>
  <c r="BH330"/>
  <c r="BG330"/>
  <c r="BE330"/>
  <c r="T330"/>
  <c r="R330"/>
  <c r="P330"/>
  <c r="BI323"/>
  <c r="BH323"/>
  <c r="BG323"/>
  <c r="BE323"/>
  <c r="T323"/>
  <c r="R323"/>
  <c r="P323"/>
  <c r="BI320"/>
  <c r="BH320"/>
  <c r="BG320"/>
  <c r="BE320"/>
  <c r="T320"/>
  <c r="R320"/>
  <c r="P320"/>
  <c r="BI319"/>
  <c r="BH319"/>
  <c r="BG319"/>
  <c r="BE319"/>
  <c r="T319"/>
  <c r="R319"/>
  <c r="P319"/>
  <c r="BI316"/>
  <c r="BH316"/>
  <c r="BG316"/>
  <c r="BE316"/>
  <c r="T316"/>
  <c r="R316"/>
  <c r="P316"/>
  <c r="BI311"/>
  <c r="BH311"/>
  <c r="BG311"/>
  <c r="BE311"/>
  <c r="T311"/>
  <c r="R311"/>
  <c r="P311"/>
  <c r="BI308"/>
  <c r="BH308"/>
  <c r="BG308"/>
  <c r="BE308"/>
  <c r="T308"/>
  <c r="R308"/>
  <c r="P308"/>
  <c r="BI306"/>
  <c r="BH306"/>
  <c r="BG306"/>
  <c r="BE306"/>
  <c r="T306"/>
  <c r="R306"/>
  <c r="P306"/>
  <c r="BI301"/>
  <c r="BH301"/>
  <c r="BG301"/>
  <c r="BE301"/>
  <c r="T301"/>
  <c r="R301"/>
  <c r="P301"/>
  <c r="BI298"/>
  <c r="BH298"/>
  <c r="BG298"/>
  <c r="BE298"/>
  <c r="T298"/>
  <c r="R298"/>
  <c r="P298"/>
  <c r="BI293"/>
  <c r="BH293"/>
  <c r="BG293"/>
  <c r="BE293"/>
  <c r="T293"/>
  <c r="R293"/>
  <c r="P293"/>
  <c r="BI291"/>
  <c r="BH291"/>
  <c r="BG291"/>
  <c r="BE291"/>
  <c r="T291"/>
  <c r="R291"/>
  <c r="P291"/>
  <c r="BI289"/>
  <c r="BH289"/>
  <c r="BG289"/>
  <c r="BE289"/>
  <c r="T289"/>
  <c r="R289"/>
  <c r="P289"/>
  <c r="BI284"/>
  <c r="BH284"/>
  <c r="BG284"/>
  <c r="BE284"/>
  <c r="T284"/>
  <c r="R284"/>
  <c r="P284"/>
  <c r="BI281"/>
  <c r="BH281"/>
  <c r="BG281"/>
  <c r="BE281"/>
  <c r="T281"/>
  <c r="R281"/>
  <c r="P281"/>
  <c r="BI280"/>
  <c r="BH280"/>
  <c r="BG280"/>
  <c r="BE280"/>
  <c r="T280"/>
  <c r="R280"/>
  <c r="P280"/>
  <c r="BI277"/>
  <c r="BH277"/>
  <c r="BG277"/>
  <c r="BE277"/>
  <c r="T277"/>
  <c r="R277"/>
  <c r="P277"/>
  <c r="BI273"/>
  <c r="BH273"/>
  <c r="BG273"/>
  <c r="BE273"/>
  <c r="T273"/>
  <c r="R273"/>
  <c r="P273"/>
  <c r="BI272"/>
  <c r="BH272"/>
  <c r="BG272"/>
  <c r="BE272"/>
  <c r="T272"/>
  <c r="R272"/>
  <c r="P272"/>
  <c r="BI268"/>
  <c r="BH268"/>
  <c r="BG268"/>
  <c r="BE268"/>
  <c r="T268"/>
  <c r="R268"/>
  <c r="P268"/>
  <c r="BI267"/>
  <c r="BH267"/>
  <c r="BG267"/>
  <c r="BE267"/>
  <c r="T267"/>
  <c r="R267"/>
  <c r="P267"/>
  <c r="BI263"/>
  <c r="BH263"/>
  <c r="BG263"/>
  <c r="BE263"/>
  <c r="T263"/>
  <c r="R263"/>
  <c r="P263"/>
  <c r="BI262"/>
  <c r="BH262"/>
  <c r="BG262"/>
  <c r="BE262"/>
  <c r="T262"/>
  <c r="R262"/>
  <c r="P262"/>
  <c r="BI258"/>
  <c r="BH258"/>
  <c r="BG258"/>
  <c r="BE258"/>
  <c r="T258"/>
  <c r="R258"/>
  <c r="P258"/>
  <c r="BI257"/>
  <c r="BH257"/>
  <c r="BG257"/>
  <c r="BE257"/>
  <c r="T257"/>
  <c r="R257"/>
  <c r="P257"/>
  <c r="BI253"/>
  <c r="BH253"/>
  <c r="BG253"/>
  <c r="BE253"/>
  <c r="T253"/>
  <c r="R253"/>
  <c r="P253"/>
  <c r="BI252"/>
  <c r="BH252"/>
  <c r="BG252"/>
  <c r="BE252"/>
  <c r="T252"/>
  <c r="R252"/>
  <c r="P252"/>
  <c r="BI249"/>
  <c r="BH249"/>
  <c r="BG249"/>
  <c r="BE249"/>
  <c r="T249"/>
  <c r="R249"/>
  <c r="P249"/>
  <c r="BI248"/>
  <c r="BH248"/>
  <c r="BG248"/>
  <c r="BE248"/>
  <c r="T248"/>
  <c r="R248"/>
  <c r="P248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39"/>
  <c r="BH239"/>
  <c r="BG239"/>
  <c r="BE239"/>
  <c r="T239"/>
  <c r="R239"/>
  <c r="P239"/>
  <c r="BI235"/>
  <c r="BH235"/>
  <c r="BG235"/>
  <c r="BE235"/>
  <c r="T235"/>
  <c r="R235"/>
  <c r="P235"/>
  <c r="BI232"/>
  <c r="BH232"/>
  <c r="BG232"/>
  <c r="BE232"/>
  <c r="T232"/>
  <c r="R232"/>
  <c r="P232"/>
  <c r="BI230"/>
  <c r="BH230"/>
  <c r="BG230"/>
  <c r="BE230"/>
  <c r="T230"/>
  <c r="R230"/>
  <c r="P230"/>
  <c r="BI221"/>
  <c r="BH221"/>
  <c r="BG221"/>
  <c r="BE221"/>
  <c r="T221"/>
  <c r="R221"/>
  <c r="P221"/>
  <c r="BI218"/>
  <c r="BH218"/>
  <c r="BG218"/>
  <c r="BE218"/>
  <c r="T218"/>
  <c r="R218"/>
  <c r="P218"/>
  <c r="BI210"/>
  <c r="BH210"/>
  <c r="BG210"/>
  <c r="BE210"/>
  <c r="T210"/>
  <c r="R210"/>
  <c r="P210"/>
  <c r="BI206"/>
  <c r="BH206"/>
  <c r="BG206"/>
  <c r="BE206"/>
  <c r="T206"/>
  <c r="R206"/>
  <c r="P206"/>
  <c r="BI202"/>
  <c r="BH202"/>
  <c r="BG202"/>
  <c r="BE202"/>
  <c r="T202"/>
  <c r="R202"/>
  <c r="P202"/>
  <c r="BI199"/>
  <c r="BH199"/>
  <c r="BG199"/>
  <c r="BE199"/>
  <c r="T199"/>
  <c r="R199"/>
  <c r="P199"/>
  <c r="BI197"/>
  <c r="BH197"/>
  <c r="BG197"/>
  <c r="BE197"/>
  <c r="T197"/>
  <c r="R197"/>
  <c r="P197"/>
  <c r="BI190"/>
  <c r="BH190"/>
  <c r="BG190"/>
  <c r="BE190"/>
  <c r="T190"/>
  <c r="R190"/>
  <c r="P190"/>
  <c r="BI183"/>
  <c r="BH183"/>
  <c r="BG183"/>
  <c r="BE183"/>
  <c r="T183"/>
  <c r="R183"/>
  <c r="P183"/>
  <c r="BI180"/>
  <c r="BH180"/>
  <c r="BG180"/>
  <c r="BE180"/>
  <c r="T180"/>
  <c r="R180"/>
  <c r="P180"/>
  <c r="BI178"/>
  <c r="BH178"/>
  <c r="BG178"/>
  <c r="BE178"/>
  <c r="T178"/>
  <c r="R178"/>
  <c r="P178"/>
  <c r="BI171"/>
  <c r="BH171"/>
  <c r="BG171"/>
  <c r="BE171"/>
  <c r="T171"/>
  <c r="R171"/>
  <c r="P171"/>
  <c r="BI169"/>
  <c r="BH169"/>
  <c r="BG169"/>
  <c r="BE169"/>
  <c r="T169"/>
  <c r="R169"/>
  <c r="P169"/>
  <c r="BI164"/>
  <c r="BH164"/>
  <c r="BG164"/>
  <c r="BE164"/>
  <c r="T164"/>
  <c r="R164"/>
  <c r="P164"/>
  <c r="BI160"/>
  <c r="BH160"/>
  <c r="BG160"/>
  <c r="BE160"/>
  <c r="T160"/>
  <c r="T159"/>
  <c r="R160"/>
  <c r="R159"/>
  <c r="P160"/>
  <c r="P159"/>
  <c r="BI154"/>
  <c r="BH154"/>
  <c r="BG154"/>
  <c r="BE154"/>
  <c r="T154"/>
  <c r="R154"/>
  <c r="P154"/>
  <c r="BI149"/>
  <c r="BH149"/>
  <c r="BG149"/>
  <c r="BE149"/>
  <c r="T149"/>
  <c r="R149"/>
  <c r="P149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33"/>
  <c r="BH133"/>
  <c r="BG133"/>
  <c r="BE133"/>
  <c r="T133"/>
  <c r="R133"/>
  <c r="P133"/>
  <c r="BI127"/>
  <c r="BH127"/>
  <c r="BG127"/>
  <c r="BE127"/>
  <c r="T127"/>
  <c r="R127"/>
  <c r="P127"/>
  <c r="BI117"/>
  <c r="BH117"/>
  <c r="BG117"/>
  <c r="BE117"/>
  <c r="T117"/>
  <c r="R117"/>
  <c r="P117"/>
  <c r="BI111"/>
  <c r="BH111"/>
  <c r="BG111"/>
  <c r="BE111"/>
  <c r="T111"/>
  <c r="R111"/>
  <c r="P111"/>
  <c r="BI107"/>
  <c r="BH107"/>
  <c r="BG107"/>
  <c r="BE107"/>
  <c r="T107"/>
  <c r="R107"/>
  <c r="P107"/>
  <c r="BI104"/>
  <c r="BH104"/>
  <c r="BG104"/>
  <c r="BE104"/>
  <c r="T104"/>
  <c r="R104"/>
  <c r="P104"/>
  <c r="BI100"/>
  <c r="BH100"/>
  <c r="BG100"/>
  <c r="BE100"/>
  <c r="T100"/>
  <c r="R100"/>
  <c r="P100"/>
  <c r="BI96"/>
  <c r="BH96"/>
  <c r="BG96"/>
  <c r="BE96"/>
  <c r="T96"/>
  <c r="R96"/>
  <c r="P96"/>
  <c r="J89"/>
  <c r="F89"/>
  <c r="F87"/>
  <c r="E85"/>
  <c r="J54"/>
  <c r="F54"/>
  <c r="F52"/>
  <c r="E50"/>
  <c r="J24"/>
  <c r="E24"/>
  <c r="J55"/>
  <c r="J23"/>
  <c r="J18"/>
  <c r="E18"/>
  <c r="F55"/>
  <c r="J17"/>
  <c r="J12"/>
  <c r="J87"/>
  <c r="E7"/>
  <c r="E48"/>
  <c i="2" r="J37"/>
  <c r="J36"/>
  <c i="1" r="AY55"/>
  <c i="2" r="J35"/>
  <c i="1" r="AX55"/>
  <c i="2" r="BI184"/>
  <c r="BH184"/>
  <c r="BG184"/>
  <c r="BE184"/>
  <c r="T184"/>
  <c r="R184"/>
  <c r="P184"/>
  <c r="BI181"/>
  <c r="BH181"/>
  <c r="BG181"/>
  <c r="BE181"/>
  <c r="T181"/>
  <c r="R181"/>
  <c r="P181"/>
  <c r="BI177"/>
  <c r="BH177"/>
  <c r="BG177"/>
  <c r="BE177"/>
  <c r="T177"/>
  <c r="R177"/>
  <c r="P177"/>
  <c r="BI175"/>
  <c r="BH175"/>
  <c r="BG175"/>
  <c r="BE175"/>
  <c r="T175"/>
  <c r="R175"/>
  <c r="P175"/>
  <c r="BI171"/>
  <c r="BH171"/>
  <c r="BG171"/>
  <c r="BE171"/>
  <c r="T171"/>
  <c r="T170"/>
  <c r="R171"/>
  <c r="R170"/>
  <c r="P171"/>
  <c r="P170"/>
  <c r="BI167"/>
  <c r="BH167"/>
  <c r="BG167"/>
  <c r="BE167"/>
  <c r="T167"/>
  <c r="T166"/>
  <c r="R167"/>
  <c r="R166"/>
  <c r="P167"/>
  <c r="P166"/>
  <c r="BI163"/>
  <c r="BH163"/>
  <c r="BG163"/>
  <c r="BE163"/>
  <c r="T163"/>
  <c r="T162"/>
  <c r="R163"/>
  <c r="R162"/>
  <c r="P163"/>
  <c r="P162"/>
  <c r="BI161"/>
  <c r="BH161"/>
  <c r="BG161"/>
  <c r="BE161"/>
  <c r="T161"/>
  <c r="T160"/>
  <c r="R161"/>
  <c r="R160"/>
  <c r="P161"/>
  <c r="P160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8"/>
  <c r="BH138"/>
  <c r="BG138"/>
  <c r="BE138"/>
  <c r="T138"/>
  <c r="R138"/>
  <c r="P138"/>
  <c r="BI131"/>
  <c r="BH131"/>
  <c r="BG131"/>
  <c r="BE131"/>
  <c r="T131"/>
  <c r="R131"/>
  <c r="P131"/>
  <c r="BI120"/>
  <c r="BH120"/>
  <c r="BG120"/>
  <c r="BE120"/>
  <c r="T120"/>
  <c r="R120"/>
  <c r="P120"/>
  <c r="BI117"/>
  <c r="BH117"/>
  <c r="BG117"/>
  <c r="BE117"/>
  <c r="T117"/>
  <c r="R117"/>
  <c r="P117"/>
  <c r="BI114"/>
  <c r="BH114"/>
  <c r="BG114"/>
  <c r="BE114"/>
  <c r="T114"/>
  <c r="R114"/>
  <c r="P114"/>
  <c r="BI111"/>
  <c r="BH111"/>
  <c r="BG111"/>
  <c r="BE111"/>
  <c r="T111"/>
  <c r="R111"/>
  <c r="P111"/>
  <c r="BI108"/>
  <c r="BH108"/>
  <c r="BG108"/>
  <c r="BE108"/>
  <c r="T108"/>
  <c r="R108"/>
  <c r="P108"/>
  <c r="BI105"/>
  <c r="BH105"/>
  <c r="BG105"/>
  <c r="BE105"/>
  <c r="T105"/>
  <c r="R105"/>
  <c r="P105"/>
  <c r="BI102"/>
  <c r="BH102"/>
  <c r="BG102"/>
  <c r="BE102"/>
  <c r="T102"/>
  <c r="R102"/>
  <c r="P102"/>
  <c r="BI99"/>
  <c r="BH99"/>
  <c r="BG99"/>
  <c r="BE99"/>
  <c r="T99"/>
  <c r="R99"/>
  <c r="P99"/>
  <c r="BI96"/>
  <c r="BH96"/>
  <c r="BG96"/>
  <c r="BE96"/>
  <c r="T96"/>
  <c r="R96"/>
  <c r="P96"/>
  <c r="BI93"/>
  <c r="BH93"/>
  <c r="BG93"/>
  <c r="BE93"/>
  <c r="T93"/>
  <c r="R93"/>
  <c r="P93"/>
  <c r="J86"/>
  <c r="F86"/>
  <c r="F84"/>
  <c r="E82"/>
  <c r="J54"/>
  <c r="F54"/>
  <c r="F52"/>
  <c r="E50"/>
  <c r="J24"/>
  <c r="E24"/>
  <c r="J55"/>
  <c r="J23"/>
  <c r="J18"/>
  <c r="E18"/>
  <c r="F87"/>
  <c r="J17"/>
  <c r="J12"/>
  <c r="J84"/>
  <c r="E7"/>
  <c r="E48"/>
  <c i="1" r="L50"/>
  <c r="AM50"/>
  <c r="AM49"/>
  <c r="L49"/>
  <c r="AM47"/>
  <c r="L47"/>
  <c r="L45"/>
  <c r="L44"/>
  <c i="2" r="BK102"/>
  <c i="3" r="BK239"/>
  <c r="J111"/>
  <c i="2" r="J93"/>
  <c i="3" r="BK235"/>
  <c i="4" r="BK88"/>
  <c i="2" r="J108"/>
  <c i="3" r="J280"/>
  <c r="J401"/>
  <c r="BK306"/>
  <c i="2" r="BK120"/>
  <c i="3" r="J403"/>
  <c r="BK267"/>
  <c r="BK190"/>
  <c i="2" r="J142"/>
  <c i="3" r="J393"/>
  <c r="BK277"/>
  <c r="J298"/>
  <c i="2" r="J96"/>
  <c i="3" r="J133"/>
  <c r="BK183"/>
  <c r="BK133"/>
  <c r="J289"/>
  <c r="J117"/>
  <c r="J293"/>
  <c i="2" r="J158"/>
  <c i="3" r="J148"/>
  <c r="BK221"/>
  <c r="BK262"/>
  <c i="2" r="BK154"/>
  <c i="3" r="J257"/>
  <c r="J253"/>
  <c r="BK272"/>
  <c i="2" r="J154"/>
  <c i="3" r="BK243"/>
  <c r="BK298"/>
  <c r="J306"/>
  <c i="2" r="BK175"/>
  <c i="3" r="J96"/>
  <c r="J323"/>
  <c i="4" r="J85"/>
  <c i="3" r="BK316"/>
  <c r="J396"/>
  <c r="J373"/>
  <c i="2" r="BK140"/>
  <c i="3" r="BK301"/>
  <c r="BK230"/>
  <c i="2" r="BK114"/>
  <c r="BK96"/>
  <c i="3" r="BK218"/>
  <c r="BK368"/>
  <c i="2" r="BK93"/>
  <c i="3" r="J273"/>
  <c r="BK366"/>
  <c i="2" r="BK158"/>
  <c i="3" r="BK378"/>
  <c r="J239"/>
  <c i="2" r="BK146"/>
  <c i="3" r="BK117"/>
  <c r="J320"/>
  <c r="J281"/>
  <c i="2" r="BK111"/>
  <c i="3" r="BK289"/>
  <c r="BK291"/>
  <c i="2" r="J184"/>
  <c i="3" r="J361"/>
  <c r="BK358"/>
  <c r="BK308"/>
  <c r="J107"/>
  <c r="J368"/>
  <c r="BK311"/>
  <c i="2" r="J175"/>
  <c i="3" r="BK403"/>
  <c r="BK370"/>
  <c r="J358"/>
  <c i="2" r="BK142"/>
  <c i="3" r="J244"/>
  <c r="J341"/>
  <c i="2" r="BK144"/>
  <c i="3" r="J183"/>
  <c r="BK334"/>
  <c r="J245"/>
  <c i="2" r="BK167"/>
  <c i="3" r="J210"/>
  <c r="BK293"/>
  <c r="J311"/>
  <c i="2" r="BK163"/>
  <c i="3" r="BK393"/>
  <c r="J268"/>
  <c i="2" r="J140"/>
  <c i="3" r="J262"/>
  <c r="J316"/>
  <c r="BK388"/>
  <c i="1" r="AS54"/>
  <c i="3" r="J127"/>
  <c i="2" r="BK177"/>
  <c r="J181"/>
  <c i="3" r="J197"/>
  <c r="BK202"/>
  <c i="4" r="BK85"/>
  <c i="2" r="BK148"/>
  <c i="3" r="J284"/>
  <c r="BK107"/>
  <c i="2" r="J102"/>
  <c i="3" r="BK252"/>
  <c r="J319"/>
  <c r="BK104"/>
  <c i="2" r="J117"/>
  <c i="3" r="J218"/>
  <c r="BK180"/>
  <c r="BK257"/>
  <c r="BK391"/>
  <c r="J221"/>
  <c r="BK148"/>
  <c i="2" r="J161"/>
  <c i="3" r="BK323"/>
  <c r="J355"/>
  <c i="2" r="BK181"/>
  <c r="J146"/>
  <c i="3" r="BK154"/>
  <c r="J190"/>
  <c r="BK246"/>
  <c i="2" r="BK108"/>
  <c i="3" r="J202"/>
  <c r="J246"/>
  <c r="J242"/>
  <c i="2" r="BK99"/>
  <c i="3" r="BK248"/>
  <c r="BK273"/>
  <c i="2" r="J131"/>
  <c i="3" r="J330"/>
  <c r="J149"/>
  <c r="BK197"/>
  <c i="2" r="BK184"/>
  <c i="3" r="BK149"/>
  <c r="BK373"/>
  <c r="BK263"/>
  <c i="2" r="J148"/>
  <c i="3" r="BK386"/>
  <c r="BK348"/>
  <c r="BK280"/>
  <c i="2" r="J152"/>
  <c i="3" r="J277"/>
  <c r="BK319"/>
  <c r="J145"/>
  <c i="4" r="J88"/>
  <c i="2" r="BK117"/>
  <c i="3" r="J235"/>
  <c r="BK178"/>
  <c r="J178"/>
  <c r="BK171"/>
  <c r="J388"/>
  <c r="BK332"/>
  <c i="2" r="J177"/>
  <c i="3" r="BK268"/>
  <c r="J263"/>
  <c r="BK210"/>
  <c r="J160"/>
  <c i="2" r="J167"/>
  <c i="3" r="BK245"/>
  <c r="J104"/>
  <c r="J308"/>
  <c i="2" r="J114"/>
  <c i="3" r="BK361"/>
  <c r="J378"/>
  <c i="2" r="BK161"/>
  <c i="3" r="BK341"/>
  <c r="BK284"/>
  <c r="BK249"/>
  <c i="2" r="BK156"/>
  <c r="BK105"/>
  <c i="3" r="BK258"/>
  <c r="BK127"/>
  <c r="J206"/>
  <c i="2" r="J105"/>
  <c i="3" r="J232"/>
  <c r="J376"/>
  <c r="BK206"/>
  <c r="J366"/>
  <c r="BK160"/>
  <c r="BK380"/>
  <c r="J154"/>
  <c i="2" r="BK131"/>
  <c i="3" r="J334"/>
  <c r="BK96"/>
  <c r="BK244"/>
  <c i="2" r="J138"/>
  <c i="3" r="J180"/>
  <c r="BK100"/>
  <c r="J272"/>
  <c i="2" r="J171"/>
  <c i="3" r="BK401"/>
  <c r="BK111"/>
  <c r="J164"/>
  <c r="BK253"/>
  <c r="J291"/>
  <c i="4" r="J90"/>
  <c i="3" r="BK320"/>
  <c r="J391"/>
  <c r="J142"/>
  <c i="2" r="J120"/>
  <c i="3" r="BK396"/>
  <c r="BK142"/>
  <c i="2" r="J144"/>
  <c i="3" r="J370"/>
  <c r="J169"/>
  <c r="BK376"/>
  <c i="2" r="J156"/>
  <c i="3" r="J301"/>
  <c r="J258"/>
  <c i="4" r="BK90"/>
  <c i="2" r="J111"/>
  <c i="3" r="BK355"/>
  <c r="BK242"/>
  <c r="BK232"/>
  <c r="J348"/>
  <c r="J380"/>
  <c r="BK199"/>
  <c r="J386"/>
  <c i="2" r="BK171"/>
  <c i="3" r="J199"/>
  <c r="BK330"/>
  <c r="J267"/>
  <c i="2" r="BK138"/>
  <c i="3" r="J230"/>
  <c r="BK169"/>
  <c r="J248"/>
  <c i="2" r="J163"/>
  <c i="3" r="J171"/>
  <c r="BK164"/>
  <c r="J243"/>
  <c i="2" r="BK152"/>
  <c i="3" r="J249"/>
  <c r="BK281"/>
  <c r="J100"/>
  <c i="2" r="J99"/>
  <c i="3" r="J252"/>
  <c r="BK145"/>
  <c r="J332"/>
  <c i="2" l="1" r="BK151"/>
  <c r="P180"/>
  <c r="T92"/>
  <c r="T151"/>
  <c r="BK180"/>
  <c r="J180"/>
  <c r="J70"/>
  <c i="3" r="T110"/>
  <c r="P182"/>
  <c r="BK241"/>
  <c r="J241"/>
  <c r="J69"/>
  <c r="T283"/>
  <c i="2" r="BK92"/>
  <c r="R137"/>
  <c r="BK174"/>
  <c r="J174"/>
  <c r="J69"/>
  <c r="T180"/>
  <c i="3" r="R95"/>
  <c r="BK182"/>
  <c r="J182"/>
  <c r="J66"/>
  <c r="R201"/>
  <c r="P234"/>
  <c r="P283"/>
  <c r="T322"/>
  <c r="T395"/>
  <c i="2" r="T137"/>
  <c r="R174"/>
  <c i="3" r="P110"/>
  <c r="BK163"/>
  <c r="BK201"/>
  <c r="J201"/>
  <c r="J67"/>
  <c r="BK234"/>
  <c r="J234"/>
  <c r="J68"/>
  <c r="T241"/>
  <c r="R322"/>
  <c r="BK395"/>
  <c r="J395"/>
  <c r="J73"/>
  <c i="2" r="BK137"/>
  <c r="J137"/>
  <c r="J62"/>
  <c r="R180"/>
  <c i="3" r="R110"/>
  <c r="R163"/>
  <c r="T201"/>
  <c r="T234"/>
  <c r="R283"/>
  <c r="R360"/>
  <c i="2" r="P92"/>
  <c r="R151"/>
  <c r="R150"/>
  <c i="3" r="BK95"/>
  <c r="J95"/>
  <c r="J61"/>
  <c r="T95"/>
  <c r="T94"/>
  <c r="R182"/>
  <c r="P241"/>
  <c r="BK322"/>
  <c r="J322"/>
  <c r="J71"/>
  <c r="P360"/>
  <c r="R395"/>
  <c i="2" r="P137"/>
  <c r="T174"/>
  <c i="3" r="P95"/>
  <c r="P94"/>
  <c r="T163"/>
  <c r="P201"/>
  <c r="R234"/>
  <c r="BK283"/>
  <c r="J283"/>
  <c r="J70"/>
  <c r="BK360"/>
  <c r="J360"/>
  <c r="J72"/>
  <c r="P395"/>
  <c i="2" r="R92"/>
  <c r="R91"/>
  <c r="R90"/>
  <c r="P151"/>
  <c r="P150"/>
  <c r="P174"/>
  <c i="3" r="BK110"/>
  <c r="J110"/>
  <c r="J62"/>
  <c r="P163"/>
  <c r="T182"/>
  <c r="R241"/>
  <c r="P322"/>
  <c r="T360"/>
  <c i="4" r="BK87"/>
  <c r="J87"/>
  <c r="J62"/>
  <c r="P87"/>
  <c r="P83"/>
  <c r="P82"/>
  <c i="1" r="AU57"/>
  <c i="4" r="R87"/>
  <c r="R83"/>
  <c r="R82"/>
  <c r="T87"/>
  <c r="T83"/>
  <c r="T82"/>
  <c i="2" r="BK170"/>
  <c r="J170"/>
  <c r="J68"/>
  <c i="3" r="BK159"/>
  <c r="J159"/>
  <c r="J63"/>
  <c i="2" r="BK160"/>
  <c r="J160"/>
  <c r="J65"/>
  <c r="BK166"/>
  <c r="J166"/>
  <c r="J67"/>
  <c r="BK162"/>
  <c r="J162"/>
  <c r="J66"/>
  <c i="4" r="BK84"/>
  <c r="J84"/>
  <c r="J61"/>
  <c r="J76"/>
  <c r="J55"/>
  <c r="F79"/>
  <c i="3" r="BK94"/>
  <c r="J94"/>
  <c r="J60"/>
  <c r="J163"/>
  <c r="J65"/>
  <c i="4" r="E48"/>
  <c r="BF90"/>
  <c r="BF85"/>
  <c r="BF88"/>
  <c i="2" r="J151"/>
  <c r="J64"/>
  <c i="3" r="J90"/>
  <c r="BF154"/>
  <c r="BF221"/>
  <c r="BF267"/>
  <c r="E83"/>
  <c r="BF107"/>
  <c r="BF111"/>
  <c r="BF142"/>
  <c r="BF178"/>
  <c r="BF190"/>
  <c r="BF197"/>
  <c r="BF199"/>
  <c r="BF232"/>
  <c r="BF244"/>
  <c r="BF284"/>
  <c r="BF289"/>
  <c r="BF291"/>
  <c r="BF293"/>
  <c r="BF334"/>
  <c r="BF348"/>
  <c r="BF380"/>
  <c r="BF393"/>
  <c i="2" r="J92"/>
  <c r="J61"/>
  <c i="3" r="J52"/>
  <c r="BF218"/>
  <c r="BF253"/>
  <c r="BF280"/>
  <c r="BF298"/>
  <c r="BF306"/>
  <c r="BF358"/>
  <c r="BF148"/>
  <c r="BF169"/>
  <c r="BF235"/>
  <c r="BF239"/>
  <c r="BF245"/>
  <c r="BF248"/>
  <c r="BF252"/>
  <c r="BF258"/>
  <c r="BF263"/>
  <c r="BF301"/>
  <c r="BF391"/>
  <c r="F90"/>
  <c r="BF117"/>
  <c r="BF127"/>
  <c r="BF149"/>
  <c r="BF210"/>
  <c r="BF257"/>
  <c r="BF323"/>
  <c r="BF368"/>
  <c r="BF370"/>
  <c r="BF386"/>
  <c r="BF401"/>
  <c r="BF145"/>
  <c r="BF171"/>
  <c r="BF180"/>
  <c r="BF202"/>
  <c r="BF206"/>
  <c r="BF272"/>
  <c r="BF277"/>
  <c r="BF281"/>
  <c r="BF320"/>
  <c r="BF330"/>
  <c r="BF341"/>
  <c r="BF361"/>
  <c r="BF376"/>
  <c r="BF388"/>
  <c r="BF396"/>
  <c r="BF100"/>
  <c r="BF183"/>
  <c r="BF242"/>
  <c r="BF262"/>
  <c r="BF268"/>
  <c r="BF273"/>
  <c r="BF311"/>
  <c r="BF319"/>
  <c r="BF332"/>
  <c r="BF366"/>
  <c r="BF373"/>
  <c r="BF403"/>
  <c r="BF96"/>
  <c r="BF104"/>
  <c r="BF133"/>
  <c r="BF160"/>
  <c r="BF164"/>
  <c r="BF230"/>
  <c r="BF243"/>
  <c r="BF246"/>
  <c r="BF249"/>
  <c r="BF308"/>
  <c r="BF316"/>
  <c r="BF355"/>
  <c r="BF378"/>
  <c i="2" r="E80"/>
  <c r="BF93"/>
  <c r="BF120"/>
  <c r="BF154"/>
  <c r="F55"/>
  <c r="J87"/>
  <c r="BF111"/>
  <c r="BF146"/>
  <c r="J52"/>
  <c r="BF131"/>
  <c r="BF142"/>
  <c r="BF175"/>
  <c r="BF117"/>
  <c r="BF96"/>
  <c r="BF140"/>
  <c r="BF148"/>
  <c r="BF156"/>
  <c r="BF158"/>
  <c r="BF161"/>
  <c r="BF171"/>
  <c r="BF181"/>
  <c r="BF102"/>
  <c r="BF108"/>
  <c r="BF144"/>
  <c r="BF177"/>
  <c r="BF184"/>
  <c r="BF99"/>
  <c r="BF105"/>
  <c r="BF114"/>
  <c r="BF138"/>
  <c r="BF163"/>
  <c r="BF152"/>
  <c r="BF167"/>
  <c r="F36"/>
  <c i="1" r="BC55"/>
  <c i="4" r="J33"/>
  <c i="1" r="AV57"/>
  <c i="4" r="F36"/>
  <c i="1" r="BC57"/>
  <c i="4" r="F37"/>
  <c i="1" r="BD57"/>
  <c i="4" r="F35"/>
  <c i="1" r="BB57"/>
  <c i="2" r="F37"/>
  <c i="1" r="BD55"/>
  <c i="2" r="J33"/>
  <c i="1" r="AV55"/>
  <c i="3" r="J33"/>
  <c i="1" r="AV56"/>
  <c i="3" r="F36"/>
  <c i="1" r="BC56"/>
  <c i="2" r="F33"/>
  <c i="1" r="AZ55"/>
  <c i="2" r="F35"/>
  <c i="1" r="BB55"/>
  <c i="3" r="F37"/>
  <c i="1" r="BD56"/>
  <c i="4" r="F33"/>
  <c i="1" r="AZ57"/>
  <c i="3" r="F35"/>
  <c i="1" r="BB56"/>
  <c i="3" r="F33"/>
  <c i="1" r="AZ56"/>
  <c i="3" l="1" r="P162"/>
  <c r="P93"/>
  <c i="1" r="AU56"/>
  <c i="2" r="BK91"/>
  <c r="J91"/>
  <c r="J60"/>
  <c i="3" r="T162"/>
  <c r="T93"/>
  <c i="2" r="P91"/>
  <c r="P90"/>
  <c i="1" r="AU55"/>
  <c i="2" r="T150"/>
  <c i="3" r="R94"/>
  <c i="2" r="T91"/>
  <c r="T90"/>
  <c r="BK150"/>
  <c r="J150"/>
  <c r="J63"/>
  <c i="3" r="R162"/>
  <c r="R93"/>
  <c r="BK162"/>
  <c r="J162"/>
  <c r="J64"/>
  <c i="4" r="BK83"/>
  <c r="J83"/>
  <c r="J60"/>
  <c i="3" r="F34"/>
  <c i="1" r="BA56"/>
  <c i="2" r="F34"/>
  <c i="1" r="BA55"/>
  <c i="4" r="F34"/>
  <c i="1" r="BA57"/>
  <c r="BC54"/>
  <c r="W32"/>
  <c r="BD54"/>
  <c r="W33"/>
  <c r="BB54"/>
  <c r="AX54"/>
  <c i="2" r="J34"/>
  <c i="1" r="AW55"/>
  <c r="AT55"/>
  <c r="AZ54"/>
  <c r="W29"/>
  <c i="3" r="J34"/>
  <c i="1" r="AW56"/>
  <c r="AT56"/>
  <c i="4" r="J34"/>
  <c i="1" r="AW57"/>
  <c r="AT57"/>
  <c i="3" l="1" r="BK93"/>
  <c r="J93"/>
  <c i="2" r="BK90"/>
  <c r="J90"/>
  <c i="4" r="BK82"/>
  <c r="J82"/>
  <c r="J59"/>
  <c i="3" r="J59"/>
  <c i="1" r="AU54"/>
  <c r="AY54"/>
  <c r="AV54"/>
  <c r="AK29"/>
  <c i="3" r="J30"/>
  <c i="1" r="AG56"/>
  <c i="2" r="J30"/>
  <c i="1" r="AG55"/>
  <c r="W31"/>
  <c r="BA54"/>
  <c r="W30"/>
  <c i="2" l="1" r="J39"/>
  <c i="1" r="AN56"/>
  <c i="3" r="J39"/>
  <c i="2" r="J59"/>
  <c i="1" r="AN55"/>
  <c r="AW54"/>
  <c r="AK30"/>
  <c i="4" r="J30"/>
  <c i="1" r="AG57"/>
  <c i="4" l="1" r="J39"/>
  <c i="1" r="AN57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<sst xmlns="http://schemas.openxmlformats.org/spreadsheetml/2006/main">
  <si>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</si>
  <si>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</si>
  <si>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</si>
  <si>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</si>
  <si>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</si>
  <si>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{8ce09091-4bc3-46c9-ad63-64edfb943b61}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</si>
  <si>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</si>
  <si>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</si>
  <si>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</si>
  <si>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</si>
  <si>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</si>
  <si>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</si>
  <si>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</si>
  <si>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</si>
  <si>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</si>
  <si>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</si>
  <si>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</si>
  <si>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ÚPRAVA BYTU - K MUZEU 294</t>
  </si>
  <si>
    <t>KSO:</t>
  </si>
  <si>
    <t/>
  </si>
  <si>
    <t>CC-CZ:</t>
  </si>
  <si>
    <t>Místo:</t>
  </si>
  <si>
    <t>K Muzeu č.p. 294</t>
  </si>
  <si>
    <t>Datum:</t>
  </si>
  <si>
    <t>6. 3. 2025</t>
  </si>
  <si>
    <t>Zadavatel:</t>
  </si>
  <si>
    <t>IČ:</t>
  </si>
  <si>
    <t>00297593</t>
  </si>
  <si>
    <t>Město Petřvald</t>
  </si>
  <si>
    <t>DIČ:</t>
  </si>
  <si>
    <t>Účastník:</t>
  </si>
  <si>
    <t>Vyplň údaj</t>
  </si>
  <si>
    <t>Projektant:</t>
  </si>
  <si>
    <t>25852647</t>
  </si>
  <si>
    <t>Stavební a rozvojová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</si>
  <si>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</si>
  <si>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</si>
  <si>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</si>
  <si>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</si>
  <si>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</si>
  <si>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</si>
  <si>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</si>
  <si>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</si>
  <si>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</si>
  <si>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</si>
  <si>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</si>
  <si>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</si>
  <si>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</si>
  <si>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</si>
  <si>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</si>
  <si>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</si>
  <si>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</si>
  <si>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</si>
  <si>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</si>
  <si>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</si>
  <si>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</si>
  <si>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</si>
  <si>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</si>
  <si>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</si>
  <si>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</si>
  <si>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</si>
  <si>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</si>
  <si>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</si>
  <si>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</si>
  <si>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</si>
  <si>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</si>
  <si>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</si>
  <si>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</si>
  <si>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</si>
  <si>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</si>
  <si>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</si>
  <si>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</si>
  <si>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</si>
  <si>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</si>
  <si>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</si>
  <si>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</si>
  <si>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</si>
  <si>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</si>
  <si>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</si>
  <si>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</si>
  <si>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Bourací práce</t>
  </si>
  <si>
    <t>STA</t>
  </si>
  <si>
    <t>1</t>
  </si>
  <si>
    <t>{6ee323d6-baf7-41a7-8d4a-b782f298fe09}</t>
  </si>
  <si>
    <t>02</t>
  </si>
  <si>
    <t>Nový stav</t>
  </si>
  <si>
    <t>{e07e545e-693b-48f3-976f-625dc2df723e}</t>
  </si>
  <si>
    <t>03</t>
  </si>
  <si>
    <t>Vedlejší rozpočtové náklady</t>
  </si>
  <si>
    <t>{6fad07e8-95d0-4c6f-879d-0bf30d925906}</t>
  </si>
  <si>
    <t>KRYCÍ LIST SOUPISU PRACÍ</t>
  </si>
  <si>
    <t>Objekt:</t>
  </si>
  <si>
    <t>01 -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</si>
  <si>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</si>
  <si>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</si>
  <si>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</si>
  <si>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</si>
  <si>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</si>
  <si>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</si>
  <si>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Doprava suti a vybouraných hmot</t>
  </si>
  <si>
    <t>PSV - Práce a dodávky PSV</t>
  </si>
  <si>
    <t xml:space="preserve">    725 - Zdravotechnika - zařizovací předměty</t>
  </si>
  <si>
    <t xml:space="preserve">    731 - Ústřední vytápění - kotelny</t>
  </si>
  <si>
    <t xml:space="preserve">    735 - Ústřední vytápění - otopná tělesa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</si>
  <si>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</si>
  <si>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</si>
  <si>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</si>
  <si>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776 - Podlahy povlakové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</si>
  <si>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</si>
  <si>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</si>
  <si>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</si>
  <si>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</si>
  <si>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</si>
  <si>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</si>
  <si>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</si>
  <si>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</si>
  <si>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</si>
  <si>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</si>
  <si>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</si>
  <si>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</si>
  <si>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</si>
  <si>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</si>
  <si>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</si>
  <si>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</si>
  <si>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</si>
  <si>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</si>
  <si>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</si>
  <si>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962031132</t>
  </si>
  <si>
    <t>Bourání příček nebo přizdívek z cihel pálených plných nebo dutých, tl. do 100 mm</t>
  </si>
  <si>
    <t>m2</t>
  </si>
  <si>
    <t>CS ÚRS 2025 01</t>
  </si>
  <si>
    <t>4</t>
  </si>
  <si>
    <t>2</t>
  </si>
  <si>
    <t>-2005110722</t>
  </si>
  <si>
    <t>Online PSC</t>
  </si>
  <si>
    <t>https://podminky.urs.cz/item/CS_URS_2025_01/962031132</t>
  </si>
  <si>
    <t>VV</t>
  </si>
  <si>
    <t>2,35*3-(0,9*2)</t>
  </si>
  <si>
    <t>962032231</t>
  </si>
  <si>
    <t>Bourání zdiva nadzákladového z cihel pálených plných nebo lícových nebo vápenopískových na maltu vápennou nebo vápenocementovou, objemu přes 1 m3</t>
  </si>
  <si>
    <t>m3</t>
  </si>
  <si>
    <t>1821380784</t>
  </si>
  <si>
    <t>https://podminky.urs.cz/item/CS_URS_2025_01/962032231</t>
  </si>
  <si>
    <t>5,1*3*0,2-(0,9*2*0,2)</t>
  </si>
  <si>
    <t>3</t>
  </si>
  <si>
    <t>965081213</t>
  </si>
  <si>
    <t>Bourání podlah z dlaždic bez podkladního lože nebo mazaniny, s jakoukoliv výplní spár keramických nebo xylolitových tl. do 10 mm, plochy přes 1 m2</t>
  </si>
  <si>
    <t>1238862779</t>
  </si>
  <si>
    <t>https://podminky.urs.cz/item/CS_URS_2025_01/965081213</t>
  </si>
  <si>
    <t>"m.č.207, 208"1,99+5,75</t>
  </si>
  <si>
    <t>965082923</t>
  </si>
  <si>
    <t>Odstranění násypu pod podlahami nebo ochranného násypu na střechách tl. do 100 mm, plochy přes 2 m2</t>
  </si>
  <si>
    <t>1040544386</t>
  </si>
  <si>
    <t>https://podminky.urs.cz/item/CS_URS_2025_01/965082923</t>
  </si>
  <si>
    <t>(5,4+13,25+11,68+19,58+11,73+16,83+1,99+5,75)*0,05</t>
  </si>
  <si>
    <t>5</t>
  </si>
  <si>
    <t>968062455</t>
  </si>
  <si>
    <t>Vybourání dřevěných rámů oken s křídly, dveřních zárubní, vrat, stěn, ostění nebo obkladů dveřních zárubní, plochy do 2 m2</t>
  </si>
  <si>
    <t>462818570</t>
  </si>
  <si>
    <t>https://podminky.urs.cz/item/CS_URS_2025_01/968062455</t>
  </si>
  <si>
    <t>"B2"1*2*4+0,9*2*4+0,7*2</t>
  </si>
  <si>
    <t>6</t>
  </si>
  <si>
    <t>968062745</t>
  </si>
  <si>
    <t>Vybourání dřevěných rámů oken s křídly, dveřních zárubní, vrat, stěn, ostění nebo obkladů stěn plných, zasklených nebo výkladních pevných nebo otevíratelných, plochy do 2 m2</t>
  </si>
  <si>
    <t>-61539670</t>
  </si>
  <si>
    <t>https://podminky.urs.cz/item/CS_URS_2025_01/968062745</t>
  </si>
  <si>
    <t>"B4"0,85*1</t>
  </si>
  <si>
    <t>7</t>
  </si>
  <si>
    <t>968082015</t>
  </si>
  <si>
    <t>Vybourání plastových rámů oken s křídly, dveřních zárubní, vrat rámu oken s křídly, plochy do 1 m2</t>
  </si>
  <si>
    <t>-1111975078</t>
  </si>
  <si>
    <t>https://podminky.urs.cz/item/CS_URS_2025_01/968082015</t>
  </si>
  <si>
    <t>"B1"0,5*0,8</t>
  </si>
  <si>
    <t>8</t>
  </si>
  <si>
    <t>968082016</t>
  </si>
  <si>
    <t>Vybourání plastových rámů oken s křídly, dveřních zárubní, vrat rámu oken s křídly, plochy přes 1 do 2 m2</t>
  </si>
  <si>
    <t>1293739424</t>
  </si>
  <si>
    <t>https://podminky.urs.cz/item/CS_URS_2025_01/968082016</t>
  </si>
  <si>
    <t>"B1"1,3*1,4*3+1*1,4</t>
  </si>
  <si>
    <t>968082017</t>
  </si>
  <si>
    <t>Vybourání plastových rámů oken s křídly, dveřních zárubní, vrat rámu oken s křídly, plochy přes 2 do 4 m2</t>
  </si>
  <si>
    <t>1746925995</t>
  </si>
  <si>
    <t>https://podminky.urs.cz/item/CS_URS_2025_01/968082017</t>
  </si>
  <si>
    <t>"B1"2,1*1,4*2</t>
  </si>
  <si>
    <t>10</t>
  </si>
  <si>
    <t>978013191</t>
  </si>
  <si>
    <t>Otlučení vápenných nebo vápenocementových omítek vnitřních ploch stěn s vyškrabáním spar, s očištěním zdiva, v rozsahu přes 50 do 100 %</t>
  </si>
  <si>
    <t>191258610</t>
  </si>
  <si>
    <t>https://podminky.urs.cz/item/CS_URS_2025_01/978013191</t>
  </si>
  <si>
    <t>"m.č.201"(2,3*2+2,35*2)*3-(0,92+1*2)</t>
  </si>
  <si>
    <t>"m.č.202"(4,4*2+3*2)*3-(1*2*2+0,7*2+1*1,4)</t>
  </si>
  <si>
    <t>"m.č.203"(1,75*2+1*2)*1</t>
  </si>
  <si>
    <t>"m.č.204"(4,4*2+4,45*2)*3-(1*2*2+1,3*1,4+2,1*1,4)</t>
  </si>
  <si>
    <t>"m.č.205"(2,3*2+5,1)*3-(1*2+0,9*2+1,3*1,4)</t>
  </si>
  <si>
    <t>"m.č.206"(3,3*2+5,1)*3-(2,1*1,4)</t>
  </si>
  <si>
    <t>"m.č.207"(0,85*2+2,35)*1-(1,3*0,3)+(0,3+1,3+0,3)*0,3</t>
  </si>
  <si>
    <t>"m.č.208"(2,45*2+2,35)*1</t>
  </si>
  <si>
    <t>Součet</t>
  </si>
  <si>
    <t>11</t>
  </si>
  <si>
    <t>978059541</t>
  </si>
  <si>
    <t>Odsekání obkladů stěn včetně otlučení podkladní omítky až na zdivo z obkládaček vnitřních, z jakýchkoliv materiálů, plochy přes 1 m2</t>
  </si>
  <si>
    <t>-1748121499</t>
  </si>
  <si>
    <t>https://podminky.urs.cz/item/CS_URS_2025_01/978059541</t>
  </si>
  <si>
    <t>"m.č.203"(1,75*2+1*2)*2-(0,7*2+0,5*0,8)+(0,5*2+0,8*2)*0,3</t>
  </si>
  <si>
    <t>"m.č.207"(0,85*2+2,35*2)*2-(0,9*2+1,3*1,1)+(1,1+1,3+1,1)*0,3</t>
  </si>
  <si>
    <t>"m.č.208"(2,45*2+2,35*2)*2-(0,9*2*2)</t>
  </si>
  <si>
    <t>997</t>
  </si>
  <si>
    <t>Doprava suti a vybouraných hmot</t>
  </si>
  <si>
    <t>997013112</t>
  </si>
  <si>
    <t>Vnitrostaveništní doprava suti a vybouraných hmot vodorovně do 50 m s naložením základní pro budovy a haly výšky přes 6 do 9 m</t>
  </si>
  <si>
    <t>t</t>
  </si>
  <si>
    <t>1960515620</t>
  </si>
  <si>
    <t>https://podminky.urs.cz/item/CS_URS_2025_01/997013112</t>
  </si>
  <si>
    <t>13</t>
  </si>
  <si>
    <t>997013501</t>
  </si>
  <si>
    <t>Odvoz suti a vybouraných hmot na skládku nebo meziskládku se složením, na vzdálenost do 1 km</t>
  </si>
  <si>
    <t>-1278364758</t>
  </si>
  <si>
    <t>https://podminky.urs.cz/item/CS_URS_2025_01/997013501</t>
  </si>
  <si>
    <t>14</t>
  </si>
  <si>
    <t>997013509</t>
  </si>
  <si>
    <t>Odvoz suti a vybouraných hmot na skládku nebo meziskládku se složením, na vzdálenost Příplatek k ceně za každý další započatý 1 km přes 1 km</t>
  </si>
  <si>
    <t>-315943420</t>
  </si>
  <si>
    <t>https://podminky.urs.cz/item/CS_URS_2025_01/997013509</t>
  </si>
  <si>
    <t>15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</si>
  <si>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</si>
  <si>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</si>
  <si>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364968237</t>
  </si>
  <si>
    <t>https://podminky.urs.cz/item/CS_URS_2025_01/997013609</t>
  </si>
  <si>
    <t>16</t>
  </si>
  <si>
    <t>997013631</t>
  </si>
  <si>
    <t>Poplatek za uložení stavebního odpadu na skládce (skládkovné) směsného stavebního a demoličního zatříděného do Katalogu odpadů pod kódem 17 09 04</t>
  </si>
  <si>
    <t>-175475977</t>
  </si>
  <si>
    <t>https://podminky.urs.cz/item/CS_URS_2025_01/997013631</t>
  </si>
  <si>
    <t>17</t>
  </si>
  <si>
    <t>997013811</t>
  </si>
  <si>
    <t>Poplatek za uložení stavebního odpadu na skládce (skládkovné) dřevěného zatříděného do Katalogu odpadů pod kódem 17 02 01</t>
  </si>
  <si>
    <t>1016038485</t>
  </si>
  <si>
    <t>https://podminky.urs.cz/item/CS_URS_2025_01/997013811</t>
  </si>
  <si>
    <t>PSV</t>
  </si>
  <si>
    <t>Práce a dodávky PSV</t>
  </si>
  <si>
    <t>725</t>
  </si>
  <si>
    <t>Zdravotechnika - zařizovací předměty</t>
  </si>
  <si>
    <t>18</t>
  </si>
  <si>
    <t>725110811</t>
  </si>
  <si>
    <t>Demontáž klozetů splachovacíchch s nádrží nebo tlakovým splachovačem</t>
  </si>
  <si>
    <t>soubor</t>
  </si>
  <si>
    <t>-748609423</t>
  </si>
  <si>
    <t>https://podminky.urs.cz/item/CS_URS_2025_01/725110811</t>
  </si>
  <si>
    <t>19</t>
  </si>
  <si>
    <t>725210821</t>
  </si>
  <si>
    <t>Demontáž umyvadel bez výtokových armatur umyvadel</t>
  </si>
  <si>
    <t>-27476787</t>
  </si>
  <si>
    <t>https://podminky.urs.cz/item/CS_URS_2025_01/725210821</t>
  </si>
  <si>
    <t>20</t>
  </si>
  <si>
    <t>725220832</t>
  </si>
  <si>
    <t>Demontáž van litinových volně stojících</t>
  </si>
  <si>
    <t>1854489744</t>
  </si>
  <si>
    <t>https://podminky.urs.cz/item/CS_URS_2025_01/725220832</t>
  </si>
  <si>
    <t>725820801</t>
  </si>
  <si>
    <t>Demontáž baterií nástěnných do G 3/4</t>
  </si>
  <si>
    <t>1028100722</t>
  </si>
  <si>
    <t>https://podminky.urs.cz/item/CS_URS_2025_01/725820801</t>
  </si>
  <si>
    <t>731</t>
  </si>
  <si>
    <t>Ústřední vytápění - kotelny</t>
  </si>
  <si>
    <t>22</t>
  </si>
  <si>
    <t>731200826.R</t>
  </si>
  <si>
    <t>Demontáž kotle ocelového na plynná včetně viditelných rozvodů</t>
  </si>
  <si>
    <t>kus</t>
  </si>
  <si>
    <t>vlastní</t>
  </si>
  <si>
    <t>895421126</t>
  </si>
  <si>
    <t>735</t>
  </si>
  <si>
    <t>Ústřední vytápění - otopná tělesa</t>
  </si>
  <si>
    <t>23</t>
  </si>
  <si>
    <t>735111810</t>
  </si>
  <si>
    <t>Demontáž otopných těles litinových článkových</t>
  </si>
  <si>
    <t>1477011619</t>
  </si>
  <si>
    <t>https://podminky.urs.cz/item/CS_URS_2025_01/735111810</t>
  </si>
  <si>
    <t>1*0,8*6</t>
  </si>
  <si>
    <t>762</t>
  </si>
  <si>
    <t>Konstrukce tesařské</t>
  </si>
  <si>
    <t>24</t>
  </si>
  <si>
    <t>762522811</t>
  </si>
  <si>
    <t>Demontáž podlah s polštáři z prken tl. do 32 mm</t>
  </si>
  <si>
    <t>-599511575</t>
  </si>
  <si>
    <t>https://podminky.urs.cz/item/CS_URS_2025_01/762522811</t>
  </si>
  <si>
    <t>5,4+13,25+11,68+19,58+11,73+16,83+1,99+5,75</t>
  </si>
  <si>
    <t>764</t>
  </si>
  <si>
    <t>Konstrukce klempířské</t>
  </si>
  <si>
    <t>25</t>
  </si>
  <si>
    <t>764002851</t>
  </si>
  <si>
    <t>Demontáž klempířských konstrukcí oplechování parapetů do suti</t>
  </si>
  <si>
    <t>m</t>
  </si>
  <si>
    <t>-230791491</t>
  </si>
  <si>
    <t>https://podminky.urs.cz/item/CS_URS_2025_01/764002851</t>
  </si>
  <si>
    <t>2,1+1,3+2,1+1,3+0,5+1+1,3</t>
  </si>
  <si>
    <t>766</t>
  </si>
  <si>
    <t>Konstrukce truhlářské</t>
  </si>
  <si>
    <t>26</t>
  </si>
  <si>
    <t>766491851</t>
  </si>
  <si>
    <t>Demontáž ostatních truhlářských konstrukcí prahů dveří jednokřídlových</t>
  </si>
  <si>
    <t>-632862028</t>
  </si>
  <si>
    <t>https://podminky.urs.cz/item/CS_URS_2025_01/766491851</t>
  </si>
  <si>
    <t>27</t>
  </si>
  <si>
    <t>766691812</t>
  </si>
  <si>
    <t>Demontáž parapetních desek šířky přes 300 mm</t>
  </si>
  <si>
    <t>1867640426</t>
  </si>
  <si>
    <t>https://podminky.urs.cz/item/CS_URS_2025_01/766691812</t>
  </si>
  <si>
    <t>2,1+1,3+2,1+0,5+1+1,3</t>
  </si>
  <si>
    <t>776</t>
  </si>
  <si>
    <t>Podlahy povlakové</t>
  </si>
  <si>
    <t>28</t>
  </si>
  <si>
    <t>776201812</t>
  </si>
  <si>
    <t>Demontáž povlakových podlahovin lepených ručně s podložkou</t>
  </si>
  <si>
    <t>1365696541</t>
  </si>
  <si>
    <t>https://podminky.urs.cz/item/CS_URS_2025_01/776201812</t>
  </si>
  <si>
    <t>"m.č.201-206"5,4+13,25+11,68+19,58+11,73+16,83</t>
  </si>
  <si>
    <t>29</t>
  </si>
  <si>
    <t>776410811</t>
  </si>
  <si>
    <t>Demontáž soklíků nebo lišt pryžových nebo plastových</t>
  </si>
  <si>
    <t>968791077</t>
  </si>
  <si>
    <t>https://podminky.urs.cz/item/CS_URS_2025_01/776410811</t>
  </si>
  <si>
    <t>"m.č.201"(2,3*2+2,35*2)-(0,92+1*2)</t>
  </si>
  <si>
    <t>"m.č.202"(4,4*2+3*2)-(1*2+0,7)</t>
  </si>
  <si>
    <t>"m.č.204"(4,4*2+4,45*2)-(1*2)</t>
  </si>
  <si>
    <t>"m.č.205"(2,3*2+5,1*2)-(1+0,9*2)</t>
  </si>
  <si>
    <t>"m.č.206"(3,3*2+5,1*2)-(0,9)</t>
  </si>
  <si>
    <t>02 - Nový stav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</si>
  <si>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</si>
  <si>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</si>
  <si>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</si>
  <si>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713 - Izolace tepelné</t>
  </si>
  <si>
    <t xml:space="preserve">    763 - Konstrukce suché výstavby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</si>
  <si>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</si>
  <si>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</si>
  <si>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</si>
  <si>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Svislé a kompletní konstrukce</t>
  </si>
  <si>
    <t>310271075</t>
  </si>
  <si>
    <t>Zazdívka otvorů ve zdivu nadzákladovém pórobetonovými tvárnicemi plochy přes 1 do 4 m2, tl. zdiva 300 mm, pevnost tvárnic přes P2 do P4</t>
  </si>
  <si>
    <t>-1545387159</t>
  </si>
  <si>
    <t>https://podminky.urs.cz/item/CS_URS_2025_01/310271075</t>
  </si>
  <si>
    <t>1*2,05</t>
  </si>
  <si>
    <t>"zazdívka dveří mezi m.č.202 a 204"</t>
  </si>
  <si>
    <t>340271041</t>
  </si>
  <si>
    <t>Zazdívka otvorů v příčkách nebo stěnách pórobetonovými tvárnicemi plochy přes 0,25 m2 do 1 m2, objemová hmotnost 500 kg/m3, tloušťka příčky 150 mm</t>
  </si>
  <si>
    <t>1921889831</t>
  </si>
  <si>
    <t>https://podminky.urs.cz/item/CS_URS_2025_01/340271041</t>
  </si>
  <si>
    <t>1,1*0,85</t>
  </si>
  <si>
    <t>"dozdívka vybouraného světlíku m.č.203"</t>
  </si>
  <si>
    <t>342291112</t>
  </si>
  <si>
    <t>Ukotvení příček polyuretanovou pěnou, tl. příčky přes 100 mm</t>
  </si>
  <si>
    <t>1990565656</t>
  </si>
  <si>
    <t>https://podminky.urs.cz/item/CS_URS_2025_01/342291112</t>
  </si>
  <si>
    <t>"m.č.206 - ukotvení příčky ke stropu"0,8*2</t>
  </si>
  <si>
    <t>342291121</t>
  </si>
  <si>
    <t>Ukotvení příček plochými kotvami, do konstrukce cihelné</t>
  </si>
  <si>
    <t>1865329546</t>
  </si>
  <si>
    <t>https://podminky.urs.cz/item/CS_URS_2025_01/342291121</t>
  </si>
  <si>
    <t>"m.č.206"3*2</t>
  </si>
  <si>
    <t>Úpravy povrchů, podlahy a osazování výplní</t>
  </si>
  <si>
    <t>619991005</t>
  </si>
  <si>
    <t>Zakrytí vnitřních ploch před znečištěním PE fólií včetně pozdějšího odkrytí stěn nebo svislých ploch</t>
  </si>
  <si>
    <t>-812394721</t>
  </si>
  <si>
    <t>https://podminky.urs.cz/item/CS_URS_2025_01/619991005</t>
  </si>
  <si>
    <t>"podlahy"13,39+64,42</t>
  </si>
  <si>
    <t>"parapety"8,3</t>
  </si>
  <si>
    <t>"okna"2,1*1,4*2+1,3*1,4*3+0,5*0,8+1*1,4</t>
  </si>
  <si>
    <t>612131121</t>
  </si>
  <si>
    <t>Podkladní a spojovací vrstva vnitřních omítaných ploch penetrace disperzní nanášená ručně stěn</t>
  </si>
  <si>
    <t>1705940278</t>
  </si>
  <si>
    <t>https://podminky.urs.cz/item/CS_URS_2025_01/612131121</t>
  </si>
  <si>
    <t>"ostění, nadpráží"(1,4+1,3+1,4)*0,3*2+(1,4+2,1+1,4)*0,3*2+(0,8+0,5+0,8)*0,3+(1,4+1+1,4)*0,3</t>
  </si>
  <si>
    <t>"m.č.201"(2,3*2+2,35*2)*2,85-(0,9*2*2+1*2*2)</t>
  </si>
  <si>
    <t>"m.č.202"(4,4*2+3*2)*2,85-(1*2+0,7*2+1*1,4)</t>
  </si>
  <si>
    <t>"m.č.203"(1,75*2+1,1*2)*2,85+(0,3*2)*2-(0,7*2+0,5*0,8)</t>
  </si>
  <si>
    <t>"m.č.204"(4,4*2+4,45*2)*2,85-(1*2+1,3*1,4+2,1*1,4)</t>
  </si>
  <si>
    <t>"m.č.205"(5,8*2+5,1*2)*2,85+(0,3*2)*2+(0,4*2)*2-(1*2+0,9*2+1,3*1,4+2,1*1,4)-(4,2+0,6)*0,6</t>
  </si>
  <si>
    <t>"dozdívka světlíku v prostorách mimo rekonstruovaný byt"1,1*1,3</t>
  </si>
  <si>
    <t>612142001</t>
  </si>
  <si>
    <t>Pletivo vnitřních ploch v ploše nebo pruzích, na plném podkladu sklovláknité vtlačené do tmelu včetně tmelu stěn</t>
  </si>
  <si>
    <t>-890515510</t>
  </si>
  <si>
    <t>https://podminky.urs.cz/item/CS_URS_2025_01/612142001</t>
  </si>
  <si>
    <t>"v místech dozdívek"</t>
  </si>
  <si>
    <t>"m.č.202/204"1,2*2,2*2</t>
  </si>
  <si>
    <t>"m.č.203"1,1*1,3*2</t>
  </si>
  <si>
    <t>612321141</t>
  </si>
  <si>
    <t>Omítka vápenocementová vnitřních ploch nanášená ručně dvouvrstvá, tloušťky jádrové omítky do 10 mm a tloušťky štuku do 3 mm štuková svislých konstrukcí stěn</t>
  </si>
  <si>
    <t>-1475734289</t>
  </si>
  <si>
    <t>https://podminky.urs.cz/item/CS_URS_2025_01/612321141</t>
  </si>
  <si>
    <t>612325302</t>
  </si>
  <si>
    <t>Vápenocementová omítka ostění nebo nadpraží štuková dvouvrstvá</t>
  </si>
  <si>
    <t>-256959211</t>
  </si>
  <si>
    <t>https://podminky.urs.cz/item/CS_URS_2025_01/612325302</t>
  </si>
  <si>
    <t>(1,4+1,3+1,4)*0,3*2+(1,4+2,1+1,4)*0,3*2+(0,8+0,5+0,8)*0,3+(1,4+1+1,4)*0,3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</si>
  <si>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</si>
  <si>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</si>
  <si>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173770911</t>
  </si>
  <si>
    <t>https://podminky.urs.cz/item/CS_URS_2025_01/622143004</t>
  </si>
  <si>
    <t>(2,1+1,4*2)*2+(1,3+1,4*2)*3+(0,5+0,8*2)+(1+1,4*2)</t>
  </si>
  <si>
    <t>M</t>
  </si>
  <si>
    <t>59051516</t>
  </si>
  <si>
    <t>profil začišťovací PVC pro ostění vnitřních omítek</t>
  </si>
  <si>
    <t>-593861111</t>
  </si>
  <si>
    <t>632481213</t>
  </si>
  <si>
    <t>Separační vrstva k oddělení podlahových vrstev z polyetylénové fólie</t>
  </si>
  <si>
    <t>619709928</t>
  </si>
  <si>
    <t>https://podminky.urs.cz/item/CS_URS_2025_01/632481213</t>
  </si>
  <si>
    <t>"m.č.201 P2"5,4</t>
  </si>
  <si>
    <t>"m.č.206 P2"7,99</t>
  </si>
  <si>
    <t>631341114</t>
  </si>
  <si>
    <t>Mazanina z lehkého keramického betonu tl. přes 50 do 80 mm tř. LC 20/22</t>
  </si>
  <si>
    <t>356461260</t>
  </si>
  <si>
    <t>https://podminky.urs.cz/item/CS_URS_2025_01/631341114</t>
  </si>
  <si>
    <t>"m.č.201 P2"5,4*0,06</t>
  </si>
  <si>
    <t>"m.č.206 P2"7,99*0,06</t>
  </si>
  <si>
    <t>998</t>
  </si>
  <si>
    <t>Přesun hmot</t>
  </si>
  <si>
    <t>998011002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</si>
  <si>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</si>
  <si>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1421700056</t>
  </si>
  <si>
    <t>https://podminky.urs.cz/item/CS_URS_2025_01/998011002</t>
  </si>
  <si>
    <t>713</t>
  </si>
  <si>
    <t>Izolace tepelné</t>
  </si>
  <si>
    <t>713121111</t>
  </si>
  <si>
    <t>Montáž tepelné izolace podlah rohožemi, pásy, deskami, dílci, bloky (izolační materiál ve specifikaci) kladenými volně jednovrstvá</t>
  </si>
  <si>
    <t>-606408575</t>
  </si>
  <si>
    <t>https://podminky.urs.cz/item/CS_URS_2025_01/713121111</t>
  </si>
  <si>
    <t>28375909</t>
  </si>
  <si>
    <t>deska EPS 150 pro konstrukce s vysokým zatížením λ=0,035 tl 50mm</t>
  </si>
  <si>
    <t>32</t>
  </si>
  <si>
    <t>717154589</t>
  </si>
  <si>
    <t>13,39*1,05 'Přepočtené koeficientem množství</t>
  </si>
  <si>
    <t>713121112</t>
  </si>
  <si>
    <t>Montáž tepelné izolace podlah rohožemi, pásy, deskami, dílci, bloky (izolační materiál ve specifikaci) kladenými volně jednovrstvá mezi trámy nebo rošt</t>
  </si>
  <si>
    <t>1280597755</t>
  </si>
  <si>
    <t>https://podminky.urs.cz/item/CS_URS_2025_01/713121112</t>
  </si>
  <si>
    <t>"m.č.202"13,25</t>
  </si>
  <si>
    <t>"m.č.203"2,01</t>
  </si>
  <si>
    <t>"m.č.204"19,58</t>
  </si>
  <si>
    <t>"m.č.205"29,58</t>
  </si>
  <si>
    <t>63148101</t>
  </si>
  <si>
    <t>deska tepelně izolační minerální univerzální λ=0,038-0,039 tl 50mm</t>
  </si>
  <si>
    <t>240678806</t>
  </si>
  <si>
    <t>64,42*1,05 'Přepočtené koeficientem množství</t>
  </si>
  <si>
    <t>998713102</t>
  </si>
  <si>
    <t>Přesun hmot pro izolace tepelné stanovený z hmotnosti přesunovaného materiálu vodorovná dopravní vzdálenost do 50 m s užitím mechanizace v objektech výšky přes 6 m do 12 m</t>
  </si>
  <si>
    <t>-693125252</t>
  </si>
  <si>
    <t>https://podminky.urs.cz/item/CS_URS_2025_01/998713102</t>
  </si>
  <si>
    <t>762526110</t>
  </si>
  <si>
    <t>Položení podlah položení polštářů pod podlahy osové vzdálenosti do 65 cm</t>
  </si>
  <si>
    <t>-1723299852</t>
  </si>
  <si>
    <t>https://podminky.urs.cz/item/CS_URS_2025_01/762526110</t>
  </si>
  <si>
    <t>61223262</t>
  </si>
  <si>
    <t>hranol konstrukční KVH lepený průřezu 60x60-280mm nepohledový</t>
  </si>
  <si>
    <t>-182052446</t>
  </si>
  <si>
    <t>"dřevěné polštáře KVH hranol 60x80mm"</t>
  </si>
  <si>
    <t>"m.č.202"6*4,4*0,06*0,08</t>
  </si>
  <si>
    <t>"m.č.203"3*1,75*0,06*0,08</t>
  </si>
  <si>
    <t>"m.č.204"9*4,4*0,06*0,08</t>
  </si>
  <si>
    <t>"m.č.205"10*5,8*0,06*0,08</t>
  </si>
  <si>
    <t>762511173</t>
  </si>
  <si>
    <t>Podlahové konstrukce podkladové z cementotřískových desek dvouvrstvých šroubovaných na sraz, tloušťky desky 2x12 mm</t>
  </si>
  <si>
    <t>-407502827</t>
  </si>
  <si>
    <t>https://podminky.urs.cz/item/CS_URS_2025_01/762511173</t>
  </si>
  <si>
    <t>998762102</t>
  </si>
  <si>
    <t>Přesun hmot pro konstrukce tesařské stanovený z hmotnosti přesunovaného materiálu vodorovná dopravní vzdálenost do 50 m základní v objektech výšky přes 6 do 12 m</t>
  </si>
  <si>
    <t>-1467013591</t>
  </si>
  <si>
    <t>https://podminky.urs.cz/item/CS_URS_2025_01/998762102</t>
  </si>
  <si>
    <t>763</t>
  </si>
  <si>
    <t>Konstrukce suché výstavby</t>
  </si>
  <si>
    <t>763111433</t>
  </si>
  <si>
    <t>Příčka ze sádrokartonových desek s nosnou konstrukcí z jednoduchých ocelových profilů UW, CW dvojitě opláštěná deskami impregnovanými H2 tl. 2 x 12,5 mm EI 60, příčka tl. 125 mm, profil 75, bez izolace</t>
  </si>
  <si>
    <t>-670372757</t>
  </si>
  <si>
    <t>https://podminky.urs.cz/item/CS_URS_2025_01/763111433</t>
  </si>
  <si>
    <t>0,8*3*2</t>
  </si>
  <si>
    <t>"m.č.206"</t>
  </si>
  <si>
    <t>763121590</t>
  </si>
  <si>
    <t>Stěna předsazená ze sádrokartonových desek pro osazení závěsného WC s nosnou konstrukcí z ocelových profilů CW, UW dvojitě opláštěná deskami impregnovanými H2 tl. 2x12,5 mm bez izolace, stěna tl. 150 - 250 mm, profil 50</t>
  </si>
  <si>
    <t>-1553849092</t>
  </si>
  <si>
    <t>https://podminky.urs.cz/item/CS_URS_2025_01/763121590</t>
  </si>
  <si>
    <t>1*1,5</t>
  </si>
  <si>
    <t>763131411</t>
  </si>
  <si>
    <t>Podhled ze sádrokartonových desek dvouvrstvá zavěšená spodní konstrukce z ocelových profilů CD, UD jednoduše opláštěná deskou standardní A, tl. 12,5 mm, bez izolace</t>
  </si>
  <si>
    <t>-392956863</t>
  </si>
  <si>
    <t>https://podminky.urs.cz/item/CS_URS_2025_01/763131411</t>
  </si>
  <si>
    <t>"m.č.201"5,4</t>
  </si>
  <si>
    <t>763131451</t>
  </si>
  <si>
    <t>Podhled ze sádrokartonových desek dvouvrstvá zavěšená spodní konstrukce z ocelových profilů CD, UD jednoduše opláštěná deskou impregnovanou H2, tl. 12,5 mm, bez izolace</t>
  </si>
  <si>
    <t>-1918794963</t>
  </si>
  <si>
    <t>https://podminky.urs.cz/item/CS_URS_2025_01/763131451</t>
  </si>
  <si>
    <t>"m.č.206"7,99</t>
  </si>
  <si>
    <t>763131771</t>
  </si>
  <si>
    <t>Podhled ze sádrokartonových desek Příplatek k cenám za rovinnost kvality speciální tmelení kvality Q3</t>
  </si>
  <si>
    <t>-1826782187</t>
  </si>
  <si>
    <t>https://podminky.urs.cz/item/CS_URS_2025_01/763131771</t>
  </si>
  <si>
    <t>763321113.R</t>
  </si>
  <si>
    <t>Stěna předsazená Aquapanel Knauf cementových desek s nosnou konstrukcí z jednoduchých ocelových profilů UW, CW jednoduše opláštěná deskou tl. 12,5 mm bez izolací, stěna tl. 87,5 mm, profil 75</t>
  </si>
  <si>
    <t>-1281620954</t>
  </si>
  <si>
    <t>"prostoru sprchovacího koutu"(0,8+1,5+0,8)*3</t>
  </si>
  <si>
    <t>30</t>
  </si>
  <si>
    <t>998763302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</si>
  <si>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6 do 12 m</t>
  </si>
  <si>
    <t>-504736015</t>
  </si>
  <si>
    <t>https://podminky.urs.cz/item/CS_URS_2025_01/998763302</t>
  </si>
  <si>
    <t>31</t>
  </si>
  <si>
    <t>764226444</t>
  </si>
  <si>
    <t>Oplechování parapetů z hliníkového plechu rovných celoplošně lepené, bez rohů rš 330 mm</t>
  </si>
  <si>
    <t>-952014113</t>
  </si>
  <si>
    <t>https://podminky.urs.cz/item/CS_URS_2025_01/764226444</t>
  </si>
  <si>
    <t>"hliníkový tažený v tl. 1,2 mm v odstínu stáv. parapetů na budově"</t>
  </si>
  <si>
    <t>998764102</t>
  </si>
  <si>
    <t>Přesun hmot pro konstrukce klempířské stanovený z hmotnosti přesunovaného materiálu vodorovná dopravní vzdálenost do 50 m základní v objektech výšky přes 6 do 12 m</t>
  </si>
  <si>
    <t>-2141122746</t>
  </si>
  <si>
    <t>https://podminky.urs.cz/item/CS_URS_2025_01/998764102</t>
  </si>
  <si>
    <t>33</t>
  </si>
  <si>
    <t>766622100.R</t>
  </si>
  <si>
    <t>OK1 Plastové okno otívravé - dle výpisu oken</t>
  </si>
  <si>
    <t>1177848141</t>
  </si>
  <si>
    <t>34</t>
  </si>
  <si>
    <t>766622101.R</t>
  </si>
  <si>
    <t>OK2 Plastové okno otívravé - dle výpisu oken</t>
  </si>
  <si>
    <t>-279827325</t>
  </si>
  <si>
    <t>35</t>
  </si>
  <si>
    <t>766622102.R</t>
  </si>
  <si>
    <t>OK3 Plastové okno otívravé - dle výpisu oken</t>
  </si>
  <si>
    <t>1225839524</t>
  </si>
  <si>
    <t>36</t>
  </si>
  <si>
    <t>766622103.R</t>
  </si>
  <si>
    <t>OK4 Plastové okno otívravé - dle výpisu oken</t>
  </si>
  <si>
    <t>243563613</t>
  </si>
  <si>
    <t>37</t>
  </si>
  <si>
    <t>766660001</t>
  </si>
  <si>
    <t>Montáž dveřních křídel dřevěných nebo plastových otevíravých do ocelové zárubně povrchově upravených jednokřídlových, šířky do 800 mm</t>
  </si>
  <si>
    <t>-140458058</t>
  </si>
  <si>
    <t>https://podminky.urs.cz/item/CS_URS_2025_01/766660001</t>
  </si>
  <si>
    <t>38</t>
  </si>
  <si>
    <t>61173210.R</t>
  </si>
  <si>
    <t>D1 dveře jednokřídlé dřevěné 900x1970mm bezpečnostní do bytu</t>
  </si>
  <si>
    <t>776145287</t>
  </si>
  <si>
    <t>39</t>
  </si>
  <si>
    <t>642945111</t>
  </si>
  <si>
    <t>Osazování ocelových zárubní protipožárních nebo protiplynových dveří do vynechaného otvoru, s obetonováním, dveří jednokřídlových do 2,5 m2</t>
  </si>
  <si>
    <t>-1534236559</t>
  </si>
  <si>
    <t>https://podminky.urs.cz/item/CS_URS_2025_01/642945111</t>
  </si>
  <si>
    <t>"D1"1</t>
  </si>
  <si>
    <t>40</t>
  </si>
  <si>
    <t>55331578</t>
  </si>
  <si>
    <t>zárubeň jednokřídlá ocelová pro zdění s protipožární úpravou tl stěny 260-300mm rozměru 900/1970, 2100mm</t>
  </si>
  <si>
    <t>-981044971</t>
  </si>
  <si>
    <t>41</t>
  </si>
  <si>
    <t>766660171</t>
  </si>
  <si>
    <t>Montáž dveřních křídel dřevěných nebo plastových otevíravých do obložkové zárubně povrchově upravených jednokřídlových, šířky do 800 mm</t>
  </si>
  <si>
    <t>-1050133256</t>
  </si>
  <si>
    <t>https://podminky.urs.cz/item/CS_URS_2025_01/766660171</t>
  </si>
  <si>
    <t>"D3"</t>
  </si>
  <si>
    <t>42</t>
  </si>
  <si>
    <t>61162026</t>
  </si>
  <si>
    <t>dveře jednokřídlé dřevotřískové povrch fóliový plné 800x1970-2100mm</t>
  </si>
  <si>
    <t>1484398663</t>
  </si>
  <si>
    <t>43</t>
  </si>
  <si>
    <t>766660172</t>
  </si>
  <si>
    <t>Montáž dveřních křídel dřevěných nebo plastových otevíravých do obložkové zárubně povrchově upravených jednokřídlových, šířky přes 800 mm</t>
  </si>
  <si>
    <t>1653139042</t>
  </si>
  <si>
    <t>https://podminky.urs.cz/item/CS_URS_2025_01/766660172</t>
  </si>
  <si>
    <t>"D2"</t>
  </si>
  <si>
    <t>44</t>
  </si>
  <si>
    <t>61162027</t>
  </si>
  <si>
    <t>dveře jednokřídlé dřevotřískové povrch fóliový plné 900x1970-2100mm</t>
  </si>
  <si>
    <t>1864510672</t>
  </si>
  <si>
    <t>45</t>
  </si>
  <si>
    <t>766682111</t>
  </si>
  <si>
    <t>Montáž zárubní dřevěných nebo plastových obložkových, pro dveře jednokřídlové, tloušťky stěny do 170 mm</t>
  </si>
  <si>
    <t>1340170246</t>
  </si>
  <si>
    <t>https://podminky.urs.cz/item/CS_URS_2025_01/766682111</t>
  </si>
  <si>
    <t>46</t>
  </si>
  <si>
    <t>61182301</t>
  </si>
  <si>
    <t>zárubeň jednokřídlá obložková s fóliovým povrchem tl stěny 60-150mm rozměru 600-1100/1970, 2100mm</t>
  </si>
  <si>
    <t>125233693</t>
  </si>
  <si>
    <t>47</t>
  </si>
  <si>
    <t>766682113</t>
  </si>
  <si>
    <t>Montáž zárubní dřevěných nebo plastových obložkových, pro dveře jednokřídlové, tloušťky stěny přes 350 mm</t>
  </si>
  <si>
    <t>1569618185</t>
  </si>
  <si>
    <t>https://podminky.urs.cz/item/CS_URS_2025_01/766682113</t>
  </si>
  <si>
    <t>48</t>
  </si>
  <si>
    <t>61182304</t>
  </si>
  <si>
    <t>zárubeň jednokřídlá obložková s fóliovým povrchem tl stěny 360-450mm rozměru 600-1100/1970mm</t>
  </si>
  <si>
    <t>1942633332</t>
  </si>
  <si>
    <t>49</t>
  </si>
  <si>
    <t>766694126</t>
  </si>
  <si>
    <t>Montáž ostatních truhlářských konstrukcí parapetních desek dřevěných nebo plastových šířky přes 300 mm</t>
  </si>
  <si>
    <t>1197969425</t>
  </si>
  <si>
    <t>https://podminky.urs.cz/item/CS_URS_2025_01/766694126</t>
  </si>
  <si>
    <t>"lepeno nízkoexpanzní pěnou"</t>
  </si>
  <si>
    <t>50</t>
  </si>
  <si>
    <t>60794105</t>
  </si>
  <si>
    <t>parapet dřevotřískový vnitřní povrch laminátový š 400mm</t>
  </si>
  <si>
    <t>-392434162</t>
  </si>
  <si>
    <t>"Parapety - DTD tl. 17 mm, laminovaný povrch, bez koncového nosu, včetně krytek, barva bílá"</t>
  </si>
  <si>
    <t>8,3</t>
  </si>
  <si>
    <t>51</t>
  </si>
  <si>
    <t>61144019</t>
  </si>
  <si>
    <t>koncovka k parapetu plastovému vnitřnímu 1 pár</t>
  </si>
  <si>
    <t>sada</t>
  </si>
  <si>
    <t>1308512705</t>
  </si>
  <si>
    <t>52</t>
  </si>
  <si>
    <t>998766102</t>
  </si>
  <si>
    <t>Přesun hmot pro konstrukce truhlářské stanovený z hmotnosti přesunovaného materiálu vodorovná dopravní vzdálenost do 50 m základní v objektech výšky přes 6 do 12 m</t>
  </si>
  <si>
    <t>-942127386</t>
  </si>
  <si>
    <t>https://podminky.urs.cz/item/CS_URS_2025_01/998766102</t>
  </si>
  <si>
    <t>771</t>
  </si>
  <si>
    <t>Podlahy z dlaždic</t>
  </si>
  <si>
    <t>53</t>
  </si>
  <si>
    <t>771111011</t>
  </si>
  <si>
    <t>Příprava podkladu před provedením dlažby vysátí podlah</t>
  </si>
  <si>
    <t>127291771</t>
  </si>
  <si>
    <t>https://podminky.urs.cz/item/CS_URS_2025_01/771111011</t>
  </si>
  <si>
    <t>54</t>
  </si>
  <si>
    <t>771121011</t>
  </si>
  <si>
    <t>Příprava podkladu před provedením dlažby nátěr penetrační na podlahu</t>
  </si>
  <si>
    <t>392107335</t>
  </si>
  <si>
    <t>https://podminky.urs.cz/item/CS_URS_2025_01/771121011</t>
  </si>
  <si>
    <t>55</t>
  </si>
  <si>
    <t>771591112</t>
  </si>
  <si>
    <t>Izolace podlahy pod dlažbu nátěrem nebo stěrkou ve dvou vrstvách</t>
  </si>
  <si>
    <t>702409562</t>
  </si>
  <si>
    <t>https://podminky.urs.cz/item/CS_URS_2025_01/771591112</t>
  </si>
  <si>
    <t>56</t>
  </si>
  <si>
    <t>771591241</t>
  </si>
  <si>
    <t>Izolace podlahy pod dlažbu těsnícími izolačními pásy vnitřní kout</t>
  </si>
  <si>
    <t>1217789657</t>
  </si>
  <si>
    <t>https://podminky.urs.cz/item/CS_URS_2025_01/771591241</t>
  </si>
  <si>
    <t>"m.č.201 P2"4</t>
  </si>
  <si>
    <t>"m.č.206 P2"8</t>
  </si>
  <si>
    <t>57</t>
  </si>
  <si>
    <t>771591242</t>
  </si>
  <si>
    <t>Izolace podlahy pod dlažbu těsnícími izolačními pásy vnější roh</t>
  </si>
  <si>
    <t>855277485</t>
  </si>
  <si>
    <t>https://podminky.urs.cz/item/CS_URS_2025_01/771591242</t>
  </si>
  <si>
    <t>"m.č.206 P2"4</t>
  </si>
  <si>
    <t>58</t>
  </si>
  <si>
    <t>771591264</t>
  </si>
  <si>
    <t>Izolace podlahy pod dlažbu těsnícími izolačními pásy mezi podlahou a stěnu</t>
  </si>
  <si>
    <t>1950172293</t>
  </si>
  <si>
    <t>https://podminky.urs.cz/item/CS_URS_2025_01/771591264</t>
  </si>
  <si>
    <t>"m.č.201 P2"(2,3*2+2,35*2)-(0,9*2+1*2)</t>
  </si>
  <si>
    <t>"m.č.206 P2"(3,4*2+2,35*2+0,8*4)-(0,9)</t>
  </si>
  <si>
    <t>59</t>
  </si>
  <si>
    <t>771575636</t>
  </si>
  <si>
    <t>Montáž podlah z dlaždic keramických lepených hydroizolačním polyuretanovým lepidlem včetně hydroizolační vrstvy reliéfních nebo z dekorů, tloušťky do 10 mm přes 9 do 12 ks/m2</t>
  </si>
  <si>
    <t>1803437981</t>
  </si>
  <si>
    <t>https://podminky.urs.cz/item/CS_URS_2025_01/771575636</t>
  </si>
  <si>
    <t>60</t>
  </si>
  <si>
    <t>771474613</t>
  </si>
  <si>
    <t>Montáž soklů z dlaždic keramických lepených hydroizolačním polyuretanovým lepidlem rovných, výšky přes 90 do 120 mm</t>
  </si>
  <si>
    <t>-25116672</t>
  </si>
  <si>
    <t>https://podminky.urs.cz/item/CS_URS_2025_01/771474613</t>
  </si>
  <si>
    <t>"m.č.201 P2"(2,3*2+2,35*2+0,3*2)-(0,9*2+1*2)</t>
  </si>
  <si>
    <t>61</t>
  </si>
  <si>
    <t>59761104.R</t>
  </si>
  <si>
    <t>dlažba keramická tl do 10mm</t>
  </si>
  <si>
    <t>-1812405658</t>
  </si>
  <si>
    <t>"výběr přesného typu ker. dlažby bude provedeno po odsouhlasení investorem"</t>
  </si>
  <si>
    <t>"protiskluzová, ukazatel nebezpečí uklouznutí dlažby R10 (DIN 51130), součinitel smykového tření dlažby µ &gt; 0,6 (ČSN 74 4130), dle DIN 51 097 - B"</t>
  </si>
  <si>
    <t>13,39+6,1*0,1</t>
  </si>
  <si>
    <t>14*1,05 'Přepočtené koeficientem množství</t>
  </si>
  <si>
    <t>62</t>
  </si>
  <si>
    <t>771161022</t>
  </si>
  <si>
    <t>Příprava podkladu před provedením dlažby montáž profilu ukončujícího profilu pro schodové hrany a ukončení dlažby</t>
  </si>
  <si>
    <t>819407077</t>
  </si>
  <si>
    <t>https://podminky.urs.cz/item/CS_URS_2025_01/771161022</t>
  </si>
  <si>
    <t>"ve dveřních otvorech"0,9*2+1*2</t>
  </si>
  <si>
    <t>63</t>
  </si>
  <si>
    <t>19416008</t>
  </si>
  <si>
    <t>lišta ukončovací hliníková 10mm</t>
  </si>
  <si>
    <t>1371371288</t>
  </si>
  <si>
    <t>64</t>
  </si>
  <si>
    <t>998771102</t>
  </si>
  <si>
    <t>Přesun hmot pro podlahy z dlaždic stanovený z hmotnosti přesunovaného materiálu vodorovná dopravní vzdálenost do 50 m základní v objektech výšky přes 6 do 12 m</t>
  </si>
  <si>
    <t>1408849797</t>
  </si>
  <si>
    <t>https://podminky.urs.cz/item/CS_URS_2025_01/998771102</t>
  </si>
  <si>
    <t>65</t>
  </si>
  <si>
    <t>776111311</t>
  </si>
  <si>
    <t>Příprava podkladu povlakových podlah a stěn vysátí podlah</t>
  </si>
  <si>
    <t>1139754438</t>
  </si>
  <si>
    <t>https://podminky.urs.cz/item/CS_URS_2025_01/776111311</t>
  </si>
  <si>
    <t>66</t>
  </si>
  <si>
    <t>776121112</t>
  </si>
  <si>
    <t>Příprava podkladu povlakových podlah a stěn penetrace vodou ředitelná podlah</t>
  </si>
  <si>
    <t>-1141700188</t>
  </si>
  <si>
    <t>https://podminky.urs.cz/item/CS_URS_2025_01/776121112</t>
  </si>
  <si>
    <t>67</t>
  </si>
  <si>
    <t>776251311</t>
  </si>
  <si>
    <t>Montáž podlahovin z přírodního linolea (marmolea) lepením 2-složkovým lepidlem z pásů</t>
  </si>
  <si>
    <t>175637154</t>
  </si>
  <si>
    <t>https://podminky.urs.cz/item/CS_URS_2025_01/776251311</t>
  </si>
  <si>
    <t>68</t>
  </si>
  <si>
    <t>776411222</t>
  </si>
  <si>
    <t>Montáž soklíků tahaných (fabiony) z linolea (marmolea) obvodových, výšky přes 80 do 100 mm</t>
  </si>
  <si>
    <t>-670819079</t>
  </si>
  <si>
    <t>https://podminky.urs.cz/item/CS_URS_2025_01/776411222</t>
  </si>
  <si>
    <t>"m.č.202"(4,4*2+3*2)-(1+0,7)</t>
  </si>
  <si>
    <t>"m.č.203"(1,75*2+1,1*2+0,3*2)-(0,7)</t>
  </si>
  <si>
    <t>"m.č.204"(4,4*2+4,45*2)-(1)</t>
  </si>
  <si>
    <t>"m.č.205"(5,8*2+5,1*2+0,3*2+0,4*2)-(1+0,9)</t>
  </si>
  <si>
    <t>69</t>
  </si>
  <si>
    <t>776411223</t>
  </si>
  <si>
    <t>Montáž soklíků tahaných (fabiony) z linolea (marmolea) vnitřních rohů</t>
  </si>
  <si>
    <t>1402128970</t>
  </si>
  <si>
    <t>https://podminky.urs.cz/item/CS_URS_2025_01/776411223</t>
  </si>
  <si>
    <t>"m.č.202"3</t>
  </si>
  <si>
    <t>"m.č.203"3</t>
  </si>
  <si>
    <t>"m.č.204"4</t>
  </si>
  <si>
    <t>"m.č.205"4</t>
  </si>
  <si>
    <t>70</t>
  </si>
  <si>
    <t>776411224</t>
  </si>
  <si>
    <t>Montáž soklíků tahaných (fabiony) z linolea (marmolea) vnějších rohů</t>
  </si>
  <si>
    <t>-1907461253</t>
  </si>
  <si>
    <t>https://podminky.urs.cz/item/CS_URS_2025_01/776411224</t>
  </si>
  <si>
    <t>"m.č.202"1</t>
  </si>
  <si>
    <t>"m.č.203"1</t>
  </si>
  <si>
    <t>"m.č.204"0</t>
  </si>
  <si>
    <t>71</t>
  </si>
  <si>
    <t>60756112</t>
  </si>
  <si>
    <t>linoleum přírodní tl.2,7 mm, nášlapná vrstva min.0,25 mm, třída zátěže 31, třída hořlavosti Bfl – s1, útlum proti kročejovému hluku</t>
  </si>
  <si>
    <t>-934306648</t>
  </si>
  <si>
    <t>64,42+56,7*0,1+14*0,1*0,1+6*0,1*0,1</t>
  </si>
  <si>
    <t>70,29*1,1 'Přepočtené koeficientem množství</t>
  </si>
  <si>
    <t>72</t>
  </si>
  <si>
    <t>998776102</t>
  </si>
  <si>
    <t>Přesun hmot pro podlahy povlakové stanovený z hmotnosti přesunovaného materiálu vodorovná dopravní vzdálenost do 50 m základní v objektech výšky přes 6 do 12 m</t>
  </si>
  <si>
    <t>1913295822</t>
  </si>
  <si>
    <t>https://podminky.urs.cz/item/CS_URS_2025_01/998776102</t>
  </si>
  <si>
    <t>781</t>
  </si>
  <si>
    <t>Dokončovací práce - obklady</t>
  </si>
  <si>
    <t>73</t>
  </si>
  <si>
    <t>781111011</t>
  </si>
  <si>
    <t>Příprava podkladu před provedením obkladu oprášení (ometení) stěny</t>
  </si>
  <si>
    <t>-1823702701</t>
  </si>
  <si>
    <t>https://podminky.urs.cz/item/CS_URS_2025_01/781111011</t>
  </si>
  <si>
    <t>"m.č.205 - kuchyňská linka"(4,2+0,6)*0,6</t>
  </si>
  <si>
    <t>"m.č.206"(3,4*2+2,35*2+0,8*4)*2,85+(1,3*2+1,4*2)*0,3-(1,3*1,4+0,9*2)</t>
  </si>
  <si>
    <t>74</t>
  </si>
  <si>
    <t>781121011</t>
  </si>
  <si>
    <t>Příprava podkladu před provedením obkladu nátěr penetrační na stěnu</t>
  </si>
  <si>
    <t>990867000</t>
  </si>
  <si>
    <t>https://podminky.urs.cz/item/CS_URS_2025_01/781121011</t>
  </si>
  <si>
    <t>75</t>
  </si>
  <si>
    <t>781151031</t>
  </si>
  <si>
    <t>Příprava podkladu před provedením obkladu celoplošné vyrovnání podkladu stěrkou, tloušťky 3 mm</t>
  </si>
  <si>
    <t>-1365202461</t>
  </si>
  <si>
    <t>https://podminky.urs.cz/item/CS_URS_2025_01/781151031</t>
  </si>
  <si>
    <t>76</t>
  </si>
  <si>
    <t>781151041</t>
  </si>
  <si>
    <t>Příprava podkladu před provedením obkladu celoplošné vyrovnání podkladu příplatek za každý další 1 mm tloušťky přes 3 mm</t>
  </si>
  <si>
    <t>-2011686498</t>
  </si>
  <si>
    <t>https://podminky.urs.cz/item/CS_URS_2025_01/781151041</t>
  </si>
  <si>
    <t>42,775*3</t>
  </si>
  <si>
    <t>77</t>
  </si>
  <si>
    <t>781131112</t>
  </si>
  <si>
    <t>Izolace stěny pod obklad izolace nátěrem nebo stěrkou ve dvou vrstvách</t>
  </si>
  <si>
    <t>797747285</t>
  </si>
  <si>
    <t>https://podminky.urs.cz/item/CS_URS_2025_01/781131112</t>
  </si>
  <si>
    <t>"m.č.206"(3,4*2+2,35*2+0,8*4)*0,3+(0,8+1,5+0,8)*1,7-(0,9*0,3)</t>
  </si>
  <si>
    <t>78</t>
  </si>
  <si>
    <t>781472214</t>
  </si>
  <si>
    <t>Montáž keramických obkladů stěn lepených cementovým flexibilním lepidlem hladkých přes 4 do 6 ks/m2</t>
  </si>
  <si>
    <t>57519515</t>
  </si>
  <si>
    <t>https://podminky.urs.cz/item/CS_URS_2025_01/781472214</t>
  </si>
  <si>
    <t>79</t>
  </si>
  <si>
    <t>59761707.R</t>
  </si>
  <si>
    <t>obklad keramický tl do 10mm přes 4 do 6ks/m2 - bude upřesněno před realizací</t>
  </si>
  <si>
    <t>1901982211</t>
  </si>
  <si>
    <t>42,775*1,05 'Přepočtené koeficientem množství</t>
  </si>
  <si>
    <t>80</t>
  </si>
  <si>
    <t>781492211</t>
  </si>
  <si>
    <t>Obklad - dokončující práce montáž profilu lepeného flexibilním cementovým lepidlem rohového</t>
  </si>
  <si>
    <t>-767073203</t>
  </si>
  <si>
    <t>https://podminky.urs.cz/item/CS_URS_2025_01/781492211</t>
  </si>
  <si>
    <t>"m.č.206 - předstěna WC"1</t>
  </si>
  <si>
    <t>"m.č.206 - nové příčky P+S"2,85*4</t>
  </si>
  <si>
    <t>"m.č.206 - okno"1,3*2+1,4*2</t>
  </si>
  <si>
    <t>81</t>
  </si>
  <si>
    <t>-1624883723</t>
  </si>
  <si>
    <t>17,8*1,05 'Přepočtené koeficientem množství</t>
  </si>
  <si>
    <t>82</t>
  </si>
  <si>
    <t>781492251</t>
  </si>
  <si>
    <t>Obklad - dokončující práce montáž profilu lepeného flexibilním cementovým lepidlem ukončovacího</t>
  </si>
  <si>
    <t>-1344151049</t>
  </si>
  <si>
    <t>https://podminky.urs.cz/item/CS_URS_2025_01/781492251</t>
  </si>
  <si>
    <t>"m.č.205 - obklad kuchyňské linky"(4,2+0,6)*2+0,6*2</t>
  </si>
  <si>
    <t>83</t>
  </si>
  <si>
    <t>206642</t>
  </si>
  <si>
    <t>10,8*1,05 'Přepočtené koeficientem množství</t>
  </si>
  <si>
    <t>84</t>
  </si>
  <si>
    <t>998781102</t>
  </si>
  <si>
    <t>Přesun hmot pro obklady keramické stanovený z hmotnosti přesunovaného materiálu vodorovná dopravní vzdálenost do 50 m základní v objektech výšky přes 6 do 12 m</t>
  </si>
  <si>
    <t>-100060496</t>
  </si>
  <si>
    <t>https://podminky.urs.cz/item/CS_URS_2025_01/998781102</t>
  </si>
  <si>
    <t>784</t>
  </si>
  <si>
    <t>Dokončovací práce - malby a tapety</t>
  </si>
  <si>
    <t>85</t>
  </si>
  <si>
    <t>784111001</t>
  </si>
  <si>
    <t>Oprášení (ometení) podkladu v místnostech výšky do 3,80 m</t>
  </si>
  <si>
    <t>330132392</t>
  </si>
  <si>
    <t>https://podminky.urs.cz/item/CS_URS_2025_01/784111001</t>
  </si>
  <si>
    <t>"viz položka SDK podhled"77,81</t>
  </si>
  <si>
    <t>"viz položka vnitřní vápenocementová omítka"177,705</t>
  </si>
  <si>
    <t>86</t>
  </si>
  <si>
    <t>784181101</t>
  </si>
  <si>
    <t>Penetrace podkladu jednonásobná základní akrylátová bezbarvá v místnostech výšky do 3,80 m</t>
  </si>
  <si>
    <t>833724751</t>
  </si>
  <si>
    <t>https://podminky.urs.cz/item/CS_URS_2025_01/784181101</t>
  </si>
  <si>
    <t>87</t>
  </si>
  <si>
    <t>784211101</t>
  </si>
  <si>
    <t>Malby z malířských směsí oděruvzdorných za mokra dvojnásobné, bílé za mokra oděruvzdorné výborně v místnostech výšky do 3,80 m</t>
  </si>
  <si>
    <t>1103943426</t>
  </si>
  <si>
    <t>https://podminky.urs.cz/item/CS_URS_2025_01/784211101</t>
  </si>
  <si>
    <t>03 - Vedlejší rozpočtové náklady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</si>
  <si>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</si>
  <si>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</si>
  <si>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</si>
  <si>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>VRN</t>
  </si>
  <si>
    <t>VRN1</t>
  </si>
  <si>
    <t>Průzkumné, zeměměřičské a projektové práce</t>
  </si>
  <si>
    <t>013254000</t>
  </si>
  <si>
    <t>Dokumentace skutečného provedení stavby</t>
  </si>
  <si>
    <t>1024</t>
  </si>
  <si>
    <t>550870372</t>
  </si>
  <si>
    <t>https://podminky.urs.cz/item/CS_URS_2025_01/013254000</t>
  </si>
  <si>
    <t>VRN3</t>
  </si>
  <si>
    <t>Zařízení staveniště</t>
  </si>
  <si>
    <t>030001000</t>
  </si>
  <si>
    <t>1387475554</t>
  </si>
  <si>
    <t>https://podminky.urs.cz/item/CS_URS_2025_01/030001000</t>
  </si>
  <si>
    <t>034303000</t>
  </si>
  <si>
    <t>Dopravní značení na staveništi</t>
  </si>
  <si>
    <t>20916332</t>
  </si>
  <si>
    <t>https://podminky.urs.cz/item/CS_URS_2025_01/034303000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</si>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</sst>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62031132" TargetMode="External" /><Relationship Id="rId2" Type="http://schemas.openxmlformats.org/officeDocument/2006/relationships/hyperlink" Target="https://podminky.urs.cz/item/CS_URS_2025_01/962032231" TargetMode="External" /><Relationship Id="rId3" Type="http://schemas.openxmlformats.org/officeDocument/2006/relationships/hyperlink" Target="https://podminky.urs.cz/item/CS_URS_2025_01/965081213" TargetMode="External" /><Relationship Id="rId4" Type="http://schemas.openxmlformats.org/officeDocument/2006/relationships/hyperlink" Target="https://podminky.urs.cz/item/CS_URS_2025_01/965082923" TargetMode="External" /><Relationship Id="rId5" Type="http://schemas.openxmlformats.org/officeDocument/2006/relationships/hyperlink" Target="https://podminky.urs.cz/item/CS_URS_2025_01/968062455" TargetMode="External" /><Relationship Id="rId6" Type="http://schemas.openxmlformats.org/officeDocument/2006/relationships/hyperlink" Target="https://podminky.urs.cz/item/CS_URS_2025_01/968062745" TargetMode="External" /><Relationship Id="rId7" Type="http://schemas.openxmlformats.org/officeDocument/2006/relationships/hyperlink" Target="https://podminky.urs.cz/item/CS_URS_2025_01/968082015" TargetMode="External" /><Relationship Id="rId8" Type="http://schemas.openxmlformats.org/officeDocument/2006/relationships/hyperlink" Target="https://podminky.urs.cz/item/CS_URS_2025_01/968082016" TargetMode="External" /><Relationship Id="rId9" Type="http://schemas.openxmlformats.org/officeDocument/2006/relationships/hyperlink" Target="https://podminky.urs.cz/item/CS_URS_2025_01/968082017" TargetMode="External" /><Relationship Id="rId10" Type="http://schemas.openxmlformats.org/officeDocument/2006/relationships/hyperlink" Target="https://podminky.urs.cz/item/CS_URS_2025_01/978013191" TargetMode="External" /><Relationship Id="rId11" Type="http://schemas.openxmlformats.org/officeDocument/2006/relationships/hyperlink" Target="https://podminky.urs.cz/item/CS_URS_2025_01/978059541" TargetMode="External" /><Relationship Id="rId12" Type="http://schemas.openxmlformats.org/officeDocument/2006/relationships/hyperlink" Target="https://podminky.urs.cz/item/CS_URS_2025_01/997013112" TargetMode="External" /><Relationship Id="rId13" Type="http://schemas.openxmlformats.org/officeDocument/2006/relationships/hyperlink" Target="https://podminky.urs.cz/item/CS_URS_2025_01/997013501" TargetMode="External" /><Relationship Id="rId14" Type="http://schemas.openxmlformats.org/officeDocument/2006/relationships/hyperlink" Target="https://podminky.urs.cz/item/CS_URS_2025_01/997013509" TargetMode="External" /><Relationship Id="rId15" Type="http://schemas.openxmlformats.org/officeDocument/2006/relationships/hyperlink" Target="https://podminky.urs.cz/item/CS_URS_2025_01/997013609" TargetMode="External" /><Relationship Id="rId16" Type="http://schemas.openxmlformats.org/officeDocument/2006/relationships/hyperlink" Target="https://podminky.urs.cz/item/CS_URS_2025_01/997013631" TargetMode="External" /><Relationship Id="rId17" Type="http://schemas.openxmlformats.org/officeDocument/2006/relationships/hyperlink" Target="https://podminky.urs.cz/item/CS_URS_2025_01/997013811" TargetMode="External" /><Relationship Id="rId18" Type="http://schemas.openxmlformats.org/officeDocument/2006/relationships/hyperlink" Target="https://podminky.urs.cz/item/CS_URS_2025_01/725110811" TargetMode="External" /><Relationship Id="rId19" Type="http://schemas.openxmlformats.org/officeDocument/2006/relationships/hyperlink" Target="https://podminky.urs.cz/item/CS_URS_2025_01/725210821" TargetMode="External" /><Relationship Id="rId20" Type="http://schemas.openxmlformats.org/officeDocument/2006/relationships/hyperlink" Target="https://podminky.urs.cz/item/CS_URS_2025_01/725220832" TargetMode="External" /><Relationship Id="rId21" Type="http://schemas.openxmlformats.org/officeDocument/2006/relationships/hyperlink" Target="https://podminky.urs.cz/item/CS_URS_2025_01/725820801" TargetMode="External" /><Relationship Id="rId22" Type="http://schemas.openxmlformats.org/officeDocument/2006/relationships/hyperlink" Target="https://podminky.urs.cz/item/CS_URS_2025_01/735111810" TargetMode="External" /><Relationship Id="rId23" Type="http://schemas.openxmlformats.org/officeDocument/2006/relationships/hyperlink" Target="https://podminky.urs.cz/item/CS_URS_2025_01/762522811" TargetMode="External" /><Relationship Id="rId24" Type="http://schemas.openxmlformats.org/officeDocument/2006/relationships/hyperlink" Target="https://podminky.urs.cz/item/CS_URS_2025_01/764002851" TargetMode="External" /><Relationship Id="rId25" Type="http://schemas.openxmlformats.org/officeDocument/2006/relationships/hyperlink" Target="https://podminky.urs.cz/item/CS_URS_2025_01/766491851" TargetMode="External" /><Relationship Id="rId26" Type="http://schemas.openxmlformats.org/officeDocument/2006/relationships/hyperlink" Target="https://podminky.urs.cz/item/CS_URS_2025_01/766691812" TargetMode="External" /><Relationship Id="rId27" Type="http://schemas.openxmlformats.org/officeDocument/2006/relationships/hyperlink" Target="https://podminky.urs.cz/item/CS_URS_2025_01/776201812" TargetMode="External" /><Relationship Id="rId28" Type="http://schemas.openxmlformats.org/officeDocument/2006/relationships/hyperlink" Target="https://podminky.urs.cz/item/CS_URS_2025_01/776410811" TargetMode="External" /><Relationship Id="rId2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10271075" TargetMode="External" /><Relationship Id="rId2" Type="http://schemas.openxmlformats.org/officeDocument/2006/relationships/hyperlink" Target="https://podminky.urs.cz/item/CS_URS_2025_01/340271041" TargetMode="External" /><Relationship Id="rId3" Type="http://schemas.openxmlformats.org/officeDocument/2006/relationships/hyperlink" Target="https://podminky.urs.cz/item/CS_URS_2025_01/342291112" TargetMode="External" /><Relationship Id="rId4" Type="http://schemas.openxmlformats.org/officeDocument/2006/relationships/hyperlink" Target="https://podminky.urs.cz/item/CS_URS_2025_01/342291121" TargetMode="External" /><Relationship Id="rId5" Type="http://schemas.openxmlformats.org/officeDocument/2006/relationships/hyperlink" Target="https://podminky.urs.cz/item/CS_URS_2025_01/619991005" TargetMode="External" /><Relationship Id="rId6" Type="http://schemas.openxmlformats.org/officeDocument/2006/relationships/hyperlink" Target="https://podminky.urs.cz/item/CS_URS_2025_01/612131121" TargetMode="External" /><Relationship Id="rId7" Type="http://schemas.openxmlformats.org/officeDocument/2006/relationships/hyperlink" Target="https://podminky.urs.cz/item/CS_URS_2025_01/612142001" TargetMode="External" /><Relationship Id="rId8" Type="http://schemas.openxmlformats.org/officeDocument/2006/relationships/hyperlink" Target="https://podminky.urs.cz/item/CS_URS_2025_01/612321141" TargetMode="External" /><Relationship Id="rId9" Type="http://schemas.openxmlformats.org/officeDocument/2006/relationships/hyperlink" Target="https://podminky.urs.cz/item/CS_URS_2025_01/612325302" TargetMode="External" /><Relationship Id="rId10" Type="http://schemas.openxmlformats.org/officeDocument/2006/relationships/hyperlink" Target="https://podminky.urs.cz/item/CS_URS_2025_01/622143004" TargetMode="External" /><Relationship Id="rId11" Type="http://schemas.openxmlformats.org/officeDocument/2006/relationships/hyperlink" Target="https://podminky.urs.cz/item/CS_URS_2025_01/632481213" TargetMode="External" /><Relationship Id="rId12" Type="http://schemas.openxmlformats.org/officeDocument/2006/relationships/hyperlink" Target="https://podminky.urs.cz/item/CS_URS_2025_01/631341114" TargetMode="External" /><Relationship Id="rId13" Type="http://schemas.openxmlformats.org/officeDocument/2006/relationships/hyperlink" Target="https://podminky.urs.cz/item/CS_URS_2025_01/998011002" TargetMode="External" /><Relationship Id="rId14" Type="http://schemas.openxmlformats.org/officeDocument/2006/relationships/hyperlink" Target="https://podminky.urs.cz/item/CS_URS_2025_01/713121111" TargetMode="External" /><Relationship Id="rId15" Type="http://schemas.openxmlformats.org/officeDocument/2006/relationships/hyperlink" Target="https://podminky.urs.cz/item/CS_URS_2025_01/713121112" TargetMode="External" /><Relationship Id="rId16" Type="http://schemas.openxmlformats.org/officeDocument/2006/relationships/hyperlink" Target="https://podminky.urs.cz/item/CS_URS_2025_01/998713102" TargetMode="External" /><Relationship Id="rId17" Type="http://schemas.openxmlformats.org/officeDocument/2006/relationships/hyperlink" Target="https://podminky.urs.cz/item/CS_URS_2025_01/762526110" TargetMode="External" /><Relationship Id="rId18" Type="http://schemas.openxmlformats.org/officeDocument/2006/relationships/hyperlink" Target="https://podminky.urs.cz/item/CS_URS_2025_01/762511173" TargetMode="External" /><Relationship Id="rId19" Type="http://schemas.openxmlformats.org/officeDocument/2006/relationships/hyperlink" Target="https://podminky.urs.cz/item/CS_URS_2025_01/998762102" TargetMode="External" /><Relationship Id="rId20" Type="http://schemas.openxmlformats.org/officeDocument/2006/relationships/hyperlink" Target="https://podminky.urs.cz/item/CS_URS_2025_01/763111433" TargetMode="External" /><Relationship Id="rId21" Type="http://schemas.openxmlformats.org/officeDocument/2006/relationships/hyperlink" Target="https://podminky.urs.cz/item/CS_URS_2025_01/763121590" TargetMode="External" /><Relationship Id="rId22" Type="http://schemas.openxmlformats.org/officeDocument/2006/relationships/hyperlink" Target="https://podminky.urs.cz/item/CS_URS_2025_01/763131411" TargetMode="External" /><Relationship Id="rId23" Type="http://schemas.openxmlformats.org/officeDocument/2006/relationships/hyperlink" Target="https://podminky.urs.cz/item/CS_URS_2025_01/763131451" TargetMode="External" /><Relationship Id="rId24" Type="http://schemas.openxmlformats.org/officeDocument/2006/relationships/hyperlink" Target="https://podminky.urs.cz/item/CS_URS_2025_01/763131771" TargetMode="External" /><Relationship Id="rId25" Type="http://schemas.openxmlformats.org/officeDocument/2006/relationships/hyperlink" Target="https://podminky.urs.cz/item/CS_URS_2025_01/998763302" TargetMode="External" /><Relationship Id="rId26" Type="http://schemas.openxmlformats.org/officeDocument/2006/relationships/hyperlink" Target="https://podminky.urs.cz/item/CS_URS_2025_01/764226444" TargetMode="External" /><Relationship Id="rId27" Type="http://schemas.openxmlformats.org/officeDocument/2006/relationships/hyperlink" Target="https://podminky.urs.cz/item/CS_URS_2025_01/998764102" TargetMode="External" /><Relationship Id="rId28" Type="http://schemas.openxmlformats.org/officeDocument/2006/relationships/hyperlink" Target="https://podminky.urs.cz/item/CS_URS_2025_01/766660001" TargetMode="External" /><Relationship Id="rId29" Type="http://schemas.openxmlformats.org/officeDocument/2006/relationships/hyperlink" Target="https://podminky.urs.cz/item/CS_URS_2025_01/642945111" TargetMode="External" /><Relationship Id="rId30" Type="http://schemas.openxmlformats.org/officeDocument/2006/relationships/hyperlink" Target="https://podminky.urs.cz/item/CS_URS_2025_01/766660171" TargetMode="External" /><Relationship Id="rId31" Type="http://schemas.openxmlformats.org/officeDocument/2006/relationships/hyperlink" Target="https://podminky.urs.cz/item/CS_URS_2025_01/766660172" TargetMode="External" /><Relationship Id="rId32" Type="http://schemas.openxmlformats.org/officeDocument/2006/relationships/hyperlink" Target="https://podminky.urs.cz/item/CS_URS_2025_01/766682111" TargetMode="External" /><Relationship Id="rId33" Type="http://schemas.openxmlformats.org/officeDocument/2006/relationships/hyperlink" Target="https://podminky.urs.cz/item/CS_URS_2025_01/766682113" TargetMode="External" /><Relationship Id="rId34" Type="http://schemas.openxmlformats.org/officeDocument/2006/relationships/hyperlink" Target="https://podminky.urs.cz/item/CS_URS_2025_01/766694126" TargetMode="External" /><Relationship Id="rId35" Type="http://schemas.openxmlformats.org/officeDocument/2006/relationships/hyperlink" Target="https://podminky.urs.cz/item/CS_URS_2025_01/998766102" TargetMode="External" /><Relationship Id="rId36" Type="http://schemas.openxmlformats.org/officeDocument/2006/relationships/hyperlink" Target="https://podminky.urs.cz/item/CS_URS_2025_01/771111011" TargetMode="External" /><Relationship Id="rId37" Type="http://schemas.openxmlformats.org/officeDocument/2006/relationships/hyperlink" Target="https://podminky.urs.cz/item/CS_URS_2025_01/771121011" TargetMode="External" /><Relationship Id="rId38" Type="http://schemas.openxmlformats.org/officeDocument/2006/relationships/hyperlink" Target="https://podminky.urs.cz/item/CS_URS_2025_01/771591112" TargetMode="External" /><Relationship Id="rId39" Type="http://schemas.openxmlformats.org/officeDocument/2006/relationships/hyperlink" Target="https://podminky.urs.cz/item/CS_URS_2025_01/771591241" TargetMode="External" /><Relationship Id="rId40" Type="http://schemas.openxmlformats.org/officeDocument/2006/relationships/hyperlink" Target="https://podminky.urs.cz/item/CS_URS_2025_01/771591242" TargetMode="External" /><Relationship Id="rId41" Type="http://schemas.openxmlformats.org/officeDocument/2006/relationships/hyperlink" Target="https://podminky.urs.cz/item/CS_URS_2025_01/771591264" TargetMode="External" /><Relationship Id="rId42" Type="http://schemas.openxmlformats.org/officeDocument/2006/relationships/hyperlink" Target="https://podminky.urs.cz/item/CS_URS_2025_01/771575636" TargetMode="External" /><Relationship Id="rId43" Type="http://schemas.openxmlformats.org/officeDocument/2006/relationships/hyperlink" Target="https://podminky.urs.cz/item/CS_URS_2025_01/771474613" TargetMode="External" /><Relationship Id="rId44" Type="http://schemas.openxmlformats.org/officeDocument/2006/relationships/hyperlink" Target="https://podminky.urs.cz/item/CS_URS_2025_01/771161022" TargetMode="External" /><Relationship Id="rId45" Type="http://schemas.openxmlformats.org/officeDocument/2006/relationships/hyperlink" Target="https://podminky.urs.cz/item/CS_URS_2025_01/998771102" TargetMode="External" /><Relationship Id="rId46" Type="http://schemas.openxmlformats.org/officeDocument/2006/relationships/hyperlink" Target="https://podminky.urs.cz/item/CS_URS_2025_01/776111311" TargetMode="External" /><Relationship Id="rId47" Type="http://schemas.openxmlformats.org/officeDocument/2006/relationships/hyperlink" Target="https://podminky.urs.cz/item/CS_URS_2025_01/776121112" TargetMode="External" /><Relationship Id="rId48" Type="http://schemas.openxmlformats.org/officeDocument/2006/relationships/hyperlink" Target="https://podminky.urs.cz/item/CS_URS_2025_01/776251311" TargetMode="External" /><Relationship Id="rId49" Type="http://schemas.openxmlformats.org/officeDocument/2006/relationships/hyperlink" Target="https://podminky.urs.cz/item/CS_URS_2025_01/776411222" TargetMode="External" /><Relationship Id="rId50" Type="http://schemas.openxmlformats.org/officeDocument/2006/relationships/hyperlink" Target="https://podminky.urs.cz/item/CS_URS_2025_01/776411223" TargetMode="External" /><Relationship Id="rId51" Type="http://schemas.openxmlformats.org/officeDocument/2006/relationships/hyperlink" Target="https://podminky.urs.cz/item/CS_URS_2025_01/776411224" TargetMode="External" /><Relationship Id="rId52" Type="http://schemas.openxmlformats.org/officeDocument/2006/relationships/hyperlink" Target="https://podminky.urs.cz/item/CS_URS_2025_01/998776102" TargetMode="External" /><Relationship Id="rId53" Type="http://schemas.openxmlformats.org/officeDocument/2006/relationships/hyperlink" Target="https://podminky.urs.cz/item/CS_URS_2025_01/781111011" TargetMode="External" /><Relationship Id="rId54" Type="http://schemas.openxmlformats.org/officeDocument/2006/relationships/hyperlink" Target="https://podminky.urs.cz/item/CS_URS_2025_01/781121011" TargetMode="External" /><Relationship Id="rId55" Type="http://schemas.openxmlformats.org/officeDocument/2006/relationships/hyperlink" Target="https://podminky.urs.cz/item/CS_URS_2025_01/781151031" TargetMode="External" /><Relationship Id="rId56" Type="http://schemas.openxmlformats.org/officeDocument/2006/relationships/hyperlink" Target="https://podminky.urs.cz/item/CS_URS_2025_01/781151041" TargetMode="External" /><Relationship Id="rId57" Type="http://schemas.openxmlformats.org/officeDocument/2006/relationships/hyperlink" Target="https://podminky.urs.cz/item/CS_URS_2025_01/781131112" TargetMode="External" /><Relationship Id="rId58" Type="http://schemas.openxmlformats.org/officeDocument/2006/relationships/hyperlink" Target="https://podminky.urs.cz/item/CS_URS_2025_01/781472214" TargetMode="External" /><Relationship Id="rId59" Type="http://schemas.openxmlformats.org/officeDocument/2006/relationships/hyperlink" Target="https://podminky.urs.cz/item/CS_URS_2025_01/781492211" TargetMode="External" /><Relationship Id="rId60" Type="http://schemas.openxmlformats.org/officeDocument/2006/relationships/hyperlink" Target="https://podminky.urs.cz/item/CS_URS_2025_01/781492251" TargetMode="External" /><Relationship Id="rId61" Type="http://schemas.openxmlformats.org/officeDocument/2006/relationships/hyperlink" Target="https://podminky.urs.cz/item/CS_URS_2025_01/998781102" TargetMode="External" /><Relationship Id="rId62" Type="http://schemas.openxmlformats.org/officeDocument/2006/relationships/hyperlink" Target="https://podminky.urs.cz/item/CS_URS_2025_01/784111001" TargetMode="External" /><Relationship Id="rId63" Type="http://schemas.openxmlformats.org/officeDocument/2006/relationships/hyperlink" Target="https://podminky.urs.cz/item/CS_URS_2025_01/784181101" TargetMode="External" /><Relationship Id="rId64" Type="http://schemas.openxmlformats.org/officeDocument/2006/relationships/hyperlink" Target="https://podminky.urs.cz/item/CS_URS_2025_01/784211101" TargetMode="External" /><Relationship Id="rId6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3254000" TargetMode="External" /><Relationship Id="rId2" Type="http://schemas.openxmlformats.org/officeDocument/2006/relationships/hyperlink" Target="https://podminky.urs.cz/item/CS_URS_2025_01/030001000" TargetMode="External" /><Relationship Id="rId3" Type="http://schemas.openxmlformats.org/officeDocument/2006/relationships/hyperlink" Target="https://podminky.urs.cz/item/CS_URS_2025_01/034303000" TargetMode="External" /><Relationship Id="rId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121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STAVEBNÍ ÚPRAVA BYTU - K MUZEU 294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 Muzeu č.p. 294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6. 3. 2025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Petřvald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Stavební a rozvojová s.r.o.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16.5" customHeight="1">
      <c r="A55" s="113" t="s">
        <v>78</v>
      </c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Bourací práce'!J30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81</v>
      </c>
      <c r="AR55" s="120"/>
      <c r="AS55" s="121">
        <v>0</v>
      </c>
      <c r="AT55" s="122">
        <f>ROUND(SUM(AV55:AW55),2)</f>
        <v>0</v>
      </c>
      <c r="AU55" s="123">
        <f>'01 - Bourací práce'!P90</f>
        <v>0</v>
      </c>
      <c r="AV55" s="122">
        <f>'01 - Bourací práce'!J33</f>
        <v>0</v>
      </c>
      <c r="AW55" s="122">
        <f>'01 - Bourací práce'!J34</f>
        <v>0</v>
      </c>
      <c r="AX55" s="122">
        <f>'01 - Bourací práce'!J35</f>
        <v>0</v>
      </c>
      <c r="AY55" s="122">
        <f>'01 - Bourací práce'!J36</f>
        <v>0</v>
      </c>
      <c r="AZ55" s="122">
        <f>'01 - Bourací práce'!F33</f>
        <v>0</v>
      </c>
      <c r="BA55" s="122">
        <f>'01 - Bourací práce'!F34</f>
        <v>0</v>
      </c>
      <c r="BB55" s="122">
        <f>'01 - Bourací práce'!F35</f>
        <v>0</v>
      </c>
      <c r="BC55" s="122">
        <f>'01 - Bourací práce'!F36</f>
        <v>0</v>
      </c>
      <c r="BD55" s="124">
        <f>'01 - Bourací práce'!F37</f>
        <v>0</v>
      </c>
      <c r="BE55" s="7"/>
      <c r="BT55" s="125" t="s">
        <v>82</v>
      </c>
      <c r="BV55" s="125" t="s">
        <v>76</v>
      </c>
      <c r="BW55" s="125" t="s">
        <v>83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78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Nový stav'!J30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81</v>
      </c>
      <c r="AR56" s="120"/>
      <c r="AS56" s="121">
        <v>0</v>
      </c>
      <c r="AT56" s="122">
        <f>ROUND(SUM(AV56:AW56),2)</f>
        <v>0</v>
      </c>
      <c r="AU56" s="123">
        <f>'02 - Nový stav'!P93</f>
        <v>0</v>
      </c>
      <c r="AV56" s="122">
        <f>'02 - Nový stav'!J33</f>
        <v>0</v>
      </c>
      <c r="AW56" s="122">
        <f>'02 - Nový stav'!J34</f>
        <v>0</v>
      </c>
      <c r="AX56" s="122">
        <f>'02 - Nový stav'!J35</f>
        <v>0</v>
      </c>
      <c r="AY56" s="122">
        <f>'02 - Nový stav'!J36</f>
        <v>0</v>
      </c>
      <c r="AZ56" s="122">
        <f>'02 - Nový stav'!F33</f>
        <v>0</v>
      </c>
      <c r="BA56" s="122">
        <f>'02 - Nový stav'!F34</f>
        <v>0</v>
      </c>
      <c r="BB56" s="122">
        <f>'02 - Nový stav'!F35</f>
        <v>0</v>
      </c>
      <c r="BC56" s="122">
        <f>'02 - Nový stav'!F36</f>
        <v>0</v>
      </c>
      <c r="BD56" s="124">
        <f>'02 - Nový stav'!F37</f>
        <v>0</v>
      </c>
      <c r="BE56" s="7"/>
      <c r="BT56" s="125" t="s">
        <v>82</v>
      </c>
      <c r="BV56" s="125" t="s">
        <v>76</v>
      </c>
      <c r="BW56" s="125" t="s">
        <v>86</v>
      </c>
      <c r="BX56" s="125" t="s">
        <v>5</v>
      </c>
      <c r="CL56" s="125" t="s">
        <v>19</v>
      </c>
      <c r="CM56" s="125" t="s">
        <v>82</v>
      </c>
    </row>
    <row r="57" s="7" customFormat="1" ht="16.5" customHeight="1">
      <c r="A57" s="113" t="s">
        <v>78</v>
      </c>
      <c r="B57" s="114"/>
      <c r="C57" s="115"/>
      <c r="D57" s="116" t="s">
        <v>87</v>
      </c>
      <c r="E57" s="116"/>
      <c r="F57" s="116"/>
      <c r="G57" s="116"/>
      <c r="H57" s="116"/>
      <c r="I57" s="117"/>
      <c r="J57" s="116" t="s">
        <v>88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Vedlejší rozpočtové 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81</v>
      </c>
      <c r="AR57" s="120"/>
      <c r="AS57" s="126">
        <v>0</v>
      </c>
      <c r="AT57" s="127">
        <f>ROUND(SUM(AV57:AW57),2)</f>
        <v>0</v>
      </c>
      <c r="AU57" s="128">
        <f>'03 - Vedlejší rozpočtové ...'!P82</f>
        <v>0</v>
      </c>
      <c r="AV57" s="127">
        <f>'03 - Vedlejší rozpočtové ...'!J33</f>
        <v>0</v>
      </c>
      <c r="AW57" s="127">
        <f>'03 - Vedlejší rozpočtové ...'!J34</f>
        <v>0</v>
      </c>
      <c r="AX57" s="127">
        <f>'03 - Vedlejší rozpočtové ...'!J35</f>
        <v>0</v>
      </c>
      <c r="AY57" s="127">
        <f>'03 - Vedlejší rozpočtové ...'!J36</f>
        <v>0</v>
      </c>
      <c r="AZ57" s="127">
        <f>'03 - Vedlejší rozpočtové ...'!F33</f>
        <v>0</v>
      </c>
      <c r="BA57" s="127">
        <f>'03 - Vedlejší rozpočtové ...'!F34</f>
        <v>0</v>
      </c>
      <c r="BB57" s="127">
        <f>'03 - Vedlejší rozpočtové ...'!F35</f>
        <v>0</v>
      </c>
      <c r="BC57" s="127">
        <f>'03 - Vedlejší rozpočtové ...'!F36</f>
        <v>0</v>
      </c>
      <c r="BD57" s="129">
        <f>'03 - Vedlejší rozpočtové ...'!F37</f>
        <v>0</v>
      </c>
      <c r="BE57" s="7"/>
      <c r="BT57" s="125" t="s">
        <v>82</v>
      </c>
      <c r="BV57" s="125" t="s">
        <v>76</v>
      </c>
      <c r="BW57" s="125" t="s">
        <v>89</v>
      </c>
      <c r="BX57" s="125" t="s">
        <v>5</v>
      </c>
      <c r="CL57" s="125" t="s">
        <v>19</v>
      </c>
      <c r="CM57" s="125" t="s">
        <v>82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YcJHM1pz/nH6iPdN0fadrlUMAfJE2dkPK6XBmTDnOSPYCxze7rvnNxmsNoSv/jRzZFFLJkN+WB0E4zD5XC53qQ==" hashValue="blzk+DmPhEHW/moUlr0ur1Nmwsged2TvBqQa63qsYIF7QjL+64skcCYrWBqJB9b9tba65z3KEQ7VJWQ2odZKj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Bourací práce'!C2" display="/"/>
    <hyperlink ref="A56" location="'02 - Nový stav'!C2" display="/"/>
    <hyperlink ref="A57" location="'03 - Vedlejší rozpočtové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STAVEBNÍ ÚPRAVA BYTU - K MUZEU 294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6. 3. 2025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ROUND((SUM(BE90:BE191)),  2)</f>
        <v>0</v>
      </c>
      <c r="G33" s="40"/>
      <c r="H33" s="40"/>
      <c r="I33" s="150">
        <v>0.20999999999999999</v>
      </c>
      <c r="J33" s="149">
        <f>ROUND(((SUM(BE90:BE191))*I33),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ROUND((SUM(BF90:BF191)),  2)</f>
        <v>0</v>
      </c>
      <c r="G34" s="40"/>
      <c r="H34" s="40"/>
      <c r="I34" s="150">
        <v>0.12</v>
      </c>
      <c r="J34" s="149">
        <f>ROUND(((SUM(BF90:BF191))*I34),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ROUND((SUM(BG90:BG191)),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ROUND((SUM(BH90:BH191)),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ROUND((SUM(BI90:BI191)),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STAVEBNÍ ÚPRAVA BYTU - K MUZEU 294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Bourací práce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 Muzeu č.p. 294</v>
      </c>
      <c r="G52" s="42"/>
      <c r="H52" s="42"/>
      <c r="I52" s="34" t="s">
        <v>23</v>
      </c>
      <c r="J52" s="74" t="str">
        <f>IF(J12="","",J12)</f>
        <v>6. 3. 2025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Město Petřvald</v>
      </c>
      <c r="G54" s="42"/>
      <c r="H54" s="42"/>
      <c r="I54" s="34" t="s">
        <v>32</v>
      </c>
      <c r="J54" s="38" t="str">
        <f>E21</f>
        <v>Stavební a rozvojová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98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99</v>
      </c>
      <c r="E62" s="176"/>
      <c r="F62" s="176"/>
      <c r="G62" s="176"/>
      <c r="H62" s="176"/>
      <c r="I62" s="176"/>
      <c r="J62" s="177">
        <f>J137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100</v>
      </c>
      <c r="E63" s="170"/>
      <c r="F63" s="170"/>
      <c r="G63" s="170"/>
      <c r="H63" s="170"/>
      <c r="I63" s="170"/>
      <c r="J63" s="171">
        <f>J150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101</v>
      </c>
      <c r="E64" s="176"/>
      <c r="F64" s="176"/>
      <c r="G64" s="176"/>
      <c r="H64" s="176"/>
      <c r="I64" s="176"/>
      <c r="J64" s="177">
        <f>J151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102</v>
      </c>
      <c r="E65" s="176"/>
      <c r="F65" s="176"/>
      <c r="G65" s="176"/>
      <c r="H65" s="176"/>
      <c r="I65" s="176"/>
      <c r="J65" s="177">
        <f>J160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103</v>
      </c>
      <c r="E66" s="176"/>
      <c r="F66" s="176"/>
      <c r="G66" s="176"/>
      <c r="H66" s="176"/>
      <c r="I66" s="176"/>
      <c r="J66" s="177">
        <f>J162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104</v>
      </c>
      <c r="E67" s="176"/>
      <c r="F67" s="176"/>
      <c r="G67" s="176"/>
      <c r="H67" s="176"/>
      <c r="I67" s="176"/>
      <c r="J67" s="177">
        <f>J166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105</v>
      </c>
      <c r="E68" s="176"/>
      <c r="F68" s="176"/>
      <c r="G68" s="176"/>
      <c r="H68" s="176"/>
      <c r="I68" s="176"/>
      <c r="J68" s="177">
        <f>J170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106</v>
      </c>
      <c r="E69" s="176"/>
      <c r="F69" s="176"/>
      <c r="G69" s="176"/>
      <c r="H69" s="176"/>
      <c r="I69" s="176"/>
      <c r="J69" s="177">
        <f>J174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107</v>
      </c>
      <c r="E70" s="176"/>
      <c r="F70" s="176"/>
      <c r="G70" s="176"/>
      <c r="H70" s="176"/>
      <c r="I70" s="176"/>
      <c r="J70" s="177">
        <f>J180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108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STAVEBNÍ ÚPRAVA BYTU - K MUZEU 294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91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01 - Bourací práce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K Muzeu č.p. 294</v>
      </c>
      <c r="G84" s="42"/>
      <c r="H84" s="42"/>
      <c r="I84" s="34" t="s">
        <v>23</v>
      </c>
      <c r="J84" s="74" t="str">
        <f>IF(J12="","",J12)</f>
        <v>6. 3. 2025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25</v>
      </c>
      <c r="D86" s="42"/>
      <c r="E86" s="42"/>
      <c r="F86" s="29" t="str">
        <f>E15</f>
        <v>Město Petřvald</v>
      </c>
      <c r="G86" s="42"/>
      <c r="H86" s="42"/>
      <c r="I86" s="34" t="s">
        <v>32</v>
      </c>
      <c r="J86" s="38" t="str">
        <f>E21</f>
        <v>Stavební a rozvojová s.r.o.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30</v>
      </c>
      <c r="D87" s="42"/>
      <c r="E87" s="42"/>
      <c r="F87" s="29" t="str">
        <f>IF(E18="","",E18)</f>
        <v>Vyplň údaj</v>
      </c>
      <c r="G87" s="42"/>
      <c r="H87" s="42"/>
      <c r="I87" s="34" t="s">
        <v>36</v>
      </c>
      <c r="J87" s="38" t="str">
        <f>E24</f>
        <v xml:space="preserve"> 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109</v>
      </c>
      <c r="D89" s="182" t="s">
        <v>59</v>
      </c>
      <c r="E89" s="182" t="s">
        <v>55</v>
      </c>
      <c r="F89" s="182" t="s">
        <v>56</v>
      </c>
      <c r="G89" s="182" t="s">
        <v>110</v>
      </c>
      <c r="H89" s="182" t="s">
        <v>111</v>
      </c>
      <c r="I89" s="182" t="s">
        <v>112</v>
      </c>
      <c r="J89" s="182" t="s">
        <v>95</v>
      </c>
      <c r="K89" s="183" t="s">
        <v>113</v>
      </c>
      <c r="L89" s="184"/>
      <c r="M89" s="94" t="s">
        <v>19</v>
      </c>
      <c r="N89" s="95" t="s">
        <v>44</v>
      </c>
      <c r="O89" s="95" t="s">
        <v>114</v>
      </c>
      <c r="P89" s="95" t="s">
        <v>115</v>
      </c>
      <c r="Q89" s="95" t="s">
        <v>116</v>
      </c>
      <c r="R89" s="95" t="s">
        <v>117</v>
      </c>
      <c r="S89" s="95" t="s">
        <v>118</v>
      </c>
      <c r="T89" s="96" t="s">
        <v>119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120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P91+P150</f>
        <v>0</v>
      </c>
      <c r="Q90" s="98"/>
      <c r="R90" s="187">
        <f>R91+R150</f>
        <v>0.00017000000000000001</v>
      </c>
      <c r="S90" s="98"/>
      <c r="T90" s="188">
        <f>T91+T150</f>
        <v>27.694625999999996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73</v>
      </c>
      <c r="AU90" s="19" t="s">
        <v>96</v>
      </c>
      <c r="BK90" s="189">
        <f>BK91+BK150</f>
        <v>0</v>
      </c>
    </row>
    <row r="91" s="12" customFormat="1" ht="25.92" customHeight="1">
      <c r="A91" s="12"/>
      <c r="B91" s="190"/>
      <c r="C91" s="191"/>
      <c r="D91" s="192" t="s">
        <v>73</v>
      </c>
      <c r="E91" s="193" t="s">
        <v>121</v>
      </c>
      <c r="F91" s="193" t="s">
        <v>122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P92+P137</f>
        <v>0</v>
      </c>
      <c r="Q91" s="198"/>
      <c r="R91" s="199">
        <f>R92+R137</f>
        <v>0</v>
      </c>
      <c r="S91" s="198"/>
      <c r="T91" s="200">
        <f>T92+T137</f>
        <v>25.193759999999997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82</v>
      </c>
      <c r="AT91" s="202" t="s">
        <v>73</v>
      </c>
      <c r="AU91" s="202" t="s">
        <v>74</v>
      </c>
      <c r="AY91" s="201" t="s">
        <v>123</v>
      </c>
      <c r="BK91" s="203">
        <f>BK92+BK137</f>
        <v>0</v>
      </c>
    </row>
    <row r="92" s="12" customFormat="1" ht="22.8" customHeight="1">
      <c r="A92" s="12"/>
      <c r="B92" s="190"/>
      <c r="C92" s="191"/>
      <c r="D92" s="192" t="s">
        <v>73</v>
      </c>
      <c r="E92" s="204" t="s">
        <v>124</v>
      </c>
      <c r="F92" s="204" t="s">
        <v>125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SUM(P93:P136)</f>
        <v>0</v>
      </c>
      <c r="Q92" s="198"/>
      <c r="R92" s="199">
        <f>SUM(R93:R136)</f>
        <v>0</v>
      </c>
      <c r="S92" s="198"/>
      <c r="T92" s="200">
        <f>SUM(T93:T136)</f>
        <v>25.193759999999997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82</v>
      </c>
      <c r="AT92" s="202" t="s">
        <v>73</v>
      </c>
      <c r="AU92" s="202" t="s">
        <v>82</v>
      </c>
      <c r="AY92" s="201" t="s">
        <v>123</v>
      </c>
      <c r="BK92" s="203">
        <f>SUM(BK93:BK136)</f>
        <v>0</v>
      </c>
    </row>
    <row r="93" s="2" customFormat="1" ht="24.15" customHeight="1">
      <c r="A93" s="40"/>
      <c r="B93" s="41"/>
      <c r="C93" s="206" t="s">
        <v>82</v>
      </c>
      <c r="D93" s="206" t="s">
        <v>126</v>
      </c>
      <c r="E93" s="207" t="s">
        <v>127</v>
      </c>
      <c r="F93" s="208" t="s">
        <v>128</v>
      </c>
      <c r="G93" s="209" t="s">
        <v>129</v>
      </c>
      <c r="H93" s="210">
        <v>5.25</v>
      </c>
      <c r="I93" s="211"/>
      <c r="J93" s="212">
        <f>ROUND(I93*H93,2)</f>
        <v>0</v>
      </c>
      <c r="K93" s="208" t="s">
        <v>130</v>
      </c>
      <c r="L93" s="46"/>
      <c r="M93" s="213" t="s">
        <v>19</v>
      </c>
      <c r="N93" s="214" t="s">
        <v>46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0.20799999999999999</v>
      </c>
      <c r="T93" s="216">
        <f>S93*H93</f>
        <v>1.0919999999999999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131</v>
      </c>
      <c r="AT93" s="217" t="s">
        <v>126</v>
      </c>
      <c r="AU93" s="217" t="s">
        <v>132</v>
      </c>
      <c r="AY93" s="19" t="s">
        <v>123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132</v>
      </c>
      <c r="BK93" s="218">
        <f>ROUND(I93*H93,2)</f>
        <v>0</v>
      </c>
      <c r="BL93" s="19" t="s">
        <v>131</v>
      </c>
      <c r="BM93" s="217" t="s">
        <v>133</v>
      </c>
    </row>
    <row r="94" s="2" customFormat="1">
      <c r="A94" s="40"/>
      <c r="B94" s="41"/>
      <c r="C94" s="42"/>
      <c r="D94" s="219" t="s">
        <v>134</v>
      </c>
      <c r="E94" s="42"/>
      <c r="F94" s="220" t="s">
        <v>135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134</v>
      </c>
      <c r="AU94" s="19" t="s">
        <v>132</v>
      </c>
    </row>
    <row r="95" s="13" customFormat="1">
      <c r="A95" s="13"/>
      <c r="B95" s="224"/>
      <c r="C95" s="225"/>
      <c r="D95" s="226" t="s">
        <v>136</v>
      </c>
      <c r="E95" s="227" t="s">
        <v>19</v>
      </c>
      <c r="F95" s="228" t="s">
        <v>137</v>
      </c>
      <c r="G95" s="225"/>
      <c r="H95" s="229">
        <v>5.25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136</v>
      </c>
      <c r="AU95" s="235" t="s">
        <v>132</v>
      </c>
      <c r="AV95" s="13" t="s">
        <v>132</v>
      </c>
      <c r="AW95" s="13" t="s">
        <v>35</v>
      </c>
      <c r="AX95" s="13" t="s">
        <v>82</v>
      </c>
      <c r="AY95" s="235" t="s">
        <v>123</v>
      </c>
    </row>
    <row r="96" s="2" customFormat="1" ht="49.05" customHeight="1">
      <c r="A96" s="40"/>
      <c r="B96" s="41"/>
      <c r="C96" s="206" t="s">
        <v>132</v>
      </c>
      <c r="D96" s="206" t="s">
        <v>126</v>
      </c>
      <c r="E96" s="207" t="s">
        <v>138</v>
      </c>
      <c r="F96" s="208" t="s">
        <v>139</v>
      </c>
      <c r="G96" s="209" t="s">
        <v>140</v>
      </c>
      <c r="H96" s="210">
        <v>2.7000000000000002</v>
      </c>
      <c r="I96" s="211"/>
      <c r="J96" s="212">
        <f>ROUND(I96*H96,2)</f>
        <v>0</v>
      </c>
      <c r="K96" s="208" t="s">
        <v>130</v>
      </c>
      <c r="L96" s="46"/>
      <c r="M96" s="213" t="s">
        <v>19</v>
      </c>
      <c r="N96" s="214" t="s">
        <v>46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1.8</v>
      </c>
      <c r="T96" s="216">
        <f>S96*H96</f>
        <v>4.8600000000000003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131</v>
      </c>
      <c r="AT96" s="217" t="s">
        <v>126</v>
      </c>
      <c r="AU96" s="217" t="s">
        <v>132</v>
      </c>
      <c r="AY96" s="19" t="s">
        <v>123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132</v>
      </c>
      <c r="BK96" s="218">
        <f>ROUND(I96*H96,2)</f>
        <v>0</v>
      </c>
      <c r="BL96" s="19" t="s">
        <v>131</v>
      </c>
      <c r="BM96" s="217" t="s">
        <v>141</v>
      </c>
    </row>
    <row r="97" s="2" customFormat="1">
      <c r="A97" s="40"/>
      <c r="B97" s="41"/>
      <c r="C97" s="42"/>
      <c r="D97" s="219" t="s">
        <v>134</v>
      </c>
      <c r="E97" s="42"/>
      <c r="F97" s="220" t="s">
        <v>142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134</v>
      </c>
      <c r="AU97" s="19" t="s">
        <v>132</v>
      </c>
    </row>
    <row r="98" s="13" customFormat="1">
      <c r="A98" s="13"/>
      <c r="B98" s="224"/>
      <c r="C98" s="225"/>
      <c r="D98" s="226" t="s">
        <v>136</v>
      </c>
      <c r="E98" s="227" t="s">
        <v>19</v>
      </c>
      <c r="F98" s="228" t="s">
        <v>143</v>
      </c>
      <c r="G98" s="225"/>
      <c r="H98" s="229">
        <v>2.7000000000000002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136</v>
      </c>
      <c r="AU98" s="235" t="s">
        <v>132</v>
      </c>
      <c r="AV98" s="13" t="s">
        <v>132</v>
      </c>
      <c r="AW98" s="13" t="s">
        <v>35</v>
      </c>
      <c r="AX98" s="13" t="s">
        <v>82</v>
      </c>
      <c r="AY98" s="235" t="s">
        <v>123</v>
      </c>
    </row>
    <row r="99" s="2" customFormat="1" ht="44.25" customHeight="1">
      <c r="A99" s="40"/>
      <c r="B99" s="41"/>
      <c r="C99" s="206" t="s">
        <v>144</v>
      </c>
      <c r="D99" s="206" t="s">
        <v>126</v>
      </c>
      <c r="E99" s="207" t="s">
        <v>145</v>
      </c>
      <c r="F99" s="208" t="s">
        <v>146</v>
      </c>
      <c r="G99" s="209" t="s">
        <v>129</v>
      </c>
      <c r="H99" s="210">
        <v>7.7400000000000002</v>
      </c>
      <c r="I99" s="211"/>
      <c r="J99" s="212">
        <f>ROUND(I99*H99,2)</f>
        <v>0</v>
      </c>
      <c r="K99" s="208" t="s">
        <v>130</v>
      </c>
      <c r="L99" s="46"/>
      <c r="M99" s="213" t="s">
        <v>19</v>
      </c>
      <c r="N99" s="214" t="s">
        <v>46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0.035000000000000003</v>
      </c>
      <c r="T99" s="216">
        <f>S99*H99</f>
        <v>0.27090000000000003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131</v>
      </c>
      <c r="AT99" s="217" t="s">
        <v>126</v>
      </c>
      <c r="AU99" s="217" t="s">
        <v>132</v>
      </c>
      <c r="AY99" s="19" t="s">
        <v>123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132</v>
      </c>
      <c r="BK99" s="218">
        <f>ROUND(I99*H99,2)</f>
        <v>0</v>
      </c>
      <c r="BL99" s="19" t="s">
        <v>131</v>
      </c>
      <c r="BM99" s="217" t="s">
        <v>147</v>
      </c>
    </row>
    <row r="100" s="2" customFormat="1">
      <c r="A100" s="40"/>
      <c r="B100" s="41"/>
      <c r="C100" s="42"/>
      <c r="D100" s="219" t="s">
        <v>134</v>
      </c>
      <c r="E100" s="42"/>
      <c r="F100" s="220" t="s">
        <v>148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134</v>
      </c>
      <c r="AU100" s="19" t="s">
        <v>132</v>
      </c>
    </row>
    <row r="101" s="13" customFormat="1">
      <c r="A101" s="13"/>
      <c r="B101" s="224"/>
      <c r="C101" s="225"/>
      <c r="D101" s="226" t="s">
        <v>136</v>
      </c>
      <c r="E101" s="227" t="s">
        <v>19</v>
      </c>
      <c r="F101" s="228" t="s">
        <v>149</v>
      </c>
      <c r="G101" s="225"/>
      <c r="H101" s="229">
        <v>7.7400000000000002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136</v>
      </c>
      <c r="AU101" s="235" t="s">
        <v>132</v>
      </c>
      <c r="AV101" s="13" t="s">
        <v>132</v>
      </c>
      <c r="AW101" s="13" t="s">
        <v>35</v>
      </c>
      <c r="AX101" s="13" t="s">
        <v>82</v>
      </c>
      <c r="AY101" s="235" t="s">
        <v>123</v>
      </c>
    </row>
    <row r="102" s="2" customFormat="1" ht="33" customHeight="1">
      <c r="A102" s="40"/>
      <c r="B102" s="41"/>
      <c r="C102" s="206" t="s">
        <v>131</v>
      </c>
      <c r="D102" s="206" t="s">
        <v>126</v>
      </c>
      <c r="E102" s="207" t="s">
        <v>150</v>
      </c>
      <c r="F102" s="208" t="s">
        <v>151</v>
      </c>
      <c r="G102" s="209" t="s">
        <v>140</v>
      </c>
      <c r="H102" s="210">
        <v>4.3109999999999999</v>
      </c>
      <c r="I102" s="211"/>
      <c r="J102" s="212">
        <f>ROUND(I102*H102,2)</f>
        <v>0</v>
      </c>
      <c r="K102" s="208" t="s">
        <v>130</v>
      </c>
      <c r="L102" s="46"/>
      <c r="M102" s="213" t="s">
        <v>19</v>
      </c>
      <c r="N102" s="214" t="s">
        <v>46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1.3999999999999999</v>
      </c>
      <c r="T102" s="216">
        <f>S102*H102</f>
        <v>6.0353999999999992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131</v>
      </c>
      <c r="AT102" s="217" t="s">
        <v>126</v>
      </c>
      <c r="AU102" s="217" t="s">
        <v>132</v>
      </c>
      <c r="AY102" s="19" t="s">
        <v>123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132</v>
      </c>
      <c r="BK102" s="218">
        <f>ROUND(I102*H102,2)</f>
        <v>0</v>
      </c>
      <c r="BL102" s="19" t="s">
        <v>131</v>
      </c>
      <c r="BM102" s="217" t="s">
        <v>152</v>
      </c>
    </row>
    <row r="103" s="2" customFormat="1">
      <c r="A103" s="40"/>
      <c r="B103" s="41"/>
      <c r="C103" s="42"/>
      <c r="D103" s="219" t="s">
        <v>134</v>
      </c>
      <c r="E103" s="42"/>
      <c r="F103" s="220" t="s">
        <v>153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134</v>
      </c>
      <c r="AU103" s="19" t="s">
        <v>132</v>
      </c>
    </row>
    <row r="104" s="13" customFormat="1">
      <c r="A104" s="13"/>
      <c r="B104" s="224"/>
      <c r="C104" s="225"/>
      <c r="D104" s="226" t="s">
        <v>136</v>
      </c>
      <c r="E104" s="227" t="s">
        <v>19</v>
      </c>
      <c r="F104" s="228" t="s">
        <v>154</v>
      </c>
      <c r="G104" s="225"/>
      <c r="H104" s="229">
        <v>4.3109999999999999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136</v>
      </c>
      <c r="AU104" s="235" t="s">
        <v>132</v>
      </c>
      <c r="AV104" s="13" t="s">
        <v>132</v>
      </c>
      <c r="AW104" s="13" t="s">
        <v>35</v>
      </c>
      <c r="AX104" s="13" t="s">
        <v>82</v>
      </c>
      <c r="AY104" s="235" t="s">
        <v>123</v>
      </c>
    </row>
    <row r="105" s="2" customFormat="1" ht="37.8" customHeight="1">
      <c r="A105" s="40"/>
      <c r="B105" s="41"/>
      <c r="C105" s="206" t="s">
        <v>155</v>
      </c>
      <c r="D105" s="206" t="s">
        <v>126</v>
      </c>
      <c r="E105" s="207" t="s">
        <v>156</v>
      </c>
      <c r="F105" s="208" t="s">
        <v>157</v>
      </c>
      <c r="G105" s="209" t="s">
        <v>129</v>
      </c>
      <c r="H105" s="210">
        <v>16.600000000000001</v>
      </c>
      <c r="I105" s="211"/>
      <c r="J105" s="212">
        <f>ROUND(I105*H105,2)</f>
        <v>0</v>
      </c>
      <c r="K105" s="208" t="s">
        <v>130</v>
      </c>
      <c r="L105" s="46"/>
      <c r="M105" s="213" t="s">
        <v>19</v>
      </c>
      <c r="N105" s="214" t="s">
        <v>46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0.087999999999999995</v>
      </c>
      <c r="T105" s="216">
        <f>S105*H105</f>
        <v>1.4608000000000001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131</v>
      </c>
      <c r="AT105" s="217" t="s">
        <v>126</v>
      </c>
      <c r="AU105" s="217" t="s">
        <v>132</v>
      </c>
      <c r="AY105" s="19" t="s">
        <v>123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132</v>
      </c>
      <c r="BK105" s="218">
        <f>ROUND(I105*H105,2)</f>
        <v>0</v>
      </c>
      <c r="BL105" s="19" t="s">
        <v>131</v>
      </c>
      <c r="BM105" s="217" t="s">
        <v>158</v>
      </c>
    </row>
    <row r="106" s="2" customFormat="1">
      <c r="A106" s="40"/>
      <c r="B106" s="41"/>
      <c r="C106" s="42"/>
      <c r="D106" s="219" t="s">
        <v>134</v>
      </c>
      <c r="E106" s="42"/>
      <c r="F106" s="220" t="s">
        <v>159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134</v>
      </c>
      <c r="AU106" s="19" t="s">
        <v>132</v>
      </c>
    </row>
    <row r="107" s="13" customFormat="1">
      <c r="A107" s="13"/>
      <c r="B107" s="224"/>
      <c r="C107" s="225"/>
      <c r="D107" s="226" t="s">
        <v>136</v>
      </c>
      <c r="E107" s="227" t="s">
        <v>19</v>
      </c>
      <c r="F107" s="228" t="s">
        <v>160</v>
      </c>
      <c r="G107" s="225"/>
      <c r="H107" s="229">
        <v>16.600000000000001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136</v>
      </c>
      <c r="AU107" s="235" t="s">
        <v>132</v>
      </c>
      <c r="AV107" s="13" t="s">
        <v>132</v>
      </c>
      <c r="AW107" s="13" t="s">
        <v>35</v>
      </c>
      <c r="AX107" s="13" t="s">
        <v>82</v>
      </c>
      <c r="AY107" s="235" t="s">
        <v>123</v>
      </c>
    </row>
    <row r="108" s="2" customFormat="1" ht="49.05" customHeight="1">
      <c r="A108" s="40"/>
      <c r="B108" s="41"/>
      <c r="C108" s="206" t="s">
        <v>161</v>
      </c>
      <c r="D108" s="206" t="s">
        <v>126</v>
      </c>
      <c r="E108" s="207" t="s">
        <v>162</v>
      </c>
      <c r="F108" s="208" t="s">
        <v>163</v>
      </c>
      <c r="G108" s="209" t="s">
        <v>129</v>
      </c>
      <c r="H108" s="210">
        <v>0.84999999999999998</v>
      </c>
      <c r="I108" s="211"/>
      <c r="J108" s="212">
        <f>ROUND(I108*H108,2)</f>
        <v>0</v>
      </c>
      <c r="K108" s="208" t="s">
        <v>130</v>
      </c>
      <c r="L108" s="46"/>
      <c r="M108" s="213" t="s">
        <v>19</v>
      </c>
      <c r="N108" s="214" t="s">
        <v>46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0.024</v>
      </c>
      <c r="T108" s="216">
        <f>S108*H108</f>
        <v>0.020400000000000001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131</v>
      </c>
      <c r="AT108" s="217" t="s">
        <v>126</v>
      </c>
      <c r="AU108" s="217" t="s">
        <v>132</v>
      </c>
      <c r="AY108" s="19" t="s">
        <v>123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132</v>
      </c>
      <c r="BK108" s="218">
        <f>ROUND(I108*H108,2)</f>
        <v>0</v>
      </c>
      <c r="BL108" s="19" t="s">
        <v>131</v>
      </c>
      <c r="BM108" s="217" t="s">
        <v>164</v>
      </c>
    </row>
    <row r="109" s="2" customFormat="1">
      <c r="A109" s="40"/>
      <c r="B109" s="41"/>
      <c r="C109" s="42"/>
      <c r="D109" s="219" t="s">
        <v>134</v>
      </c>
      <c r="E109" s="42"/>
      <c r="F109" s="220" t="s">
        <v>165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134</v>
      </c>
      <c r="AU109" s="19" t="s">
        <v>132</v>
      </c>
    </row>
    <row r="110" s="13" customFormat="1">
      <c r="A110" s="13"/>
      <c r="B110" s="224"/>
      <c r="C110" s="225"/>
      <c r="D110" s="226" t="s">
        <v>136</v>
      </c>
      <c r="E110" s="227" t="s">
        <v>19</v>
      </c>
      <c r="F110" s="228" t="s">
        <v>166</v>
      </c>
      <c r="G110" s="225"/>
      <c r="H110" s="229">
        <v>0.84999999999999998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136</v>
      </c>
      <c r="AU110" s="235" t="s">
        <v>132</v>
      </c>
      <c r="AV110" s="13" t="s">
        <v>132</v>
      </c>
      <c r="AW110" s="13" t="s">
        <v>35</v>
      </c>
      <c r="AX110" s="13" t="s">
        <v>82</v>
      </c>
      <c r="AY110" s="235" t="s">
        <v>123</v>
      </c>
    </row>
    <row r="111" s="2" customFormat="1" ht="33" customHeight="1">
      <c r="A111" s="40"/>
      <c r="B111" s="41"/>
      <c r="C111" s="206" t="s">
        <v>167</v>
      </c>
      <c r="D111" s="206" t="s">
        <v>126</v>
      </c>
      <c r="E111" s="207" t="s">
        <v>168</v>
      </c>
      <c r="F111" s="208" t="s">
        <v>169</v>
      </c>
      <c r="G111" s="209" t="s">
        <v>129</v>
      </c>
      <c r="H111" s="210">
        <v>0.40000000000000002</v>
      </c>
      <c r="I111" s="211"/>
      <c r="J111" s="212">
        <f>ROUND(I111*H111,2)</f>
        <v>0</v>
      </c>
      <c r="K111" s="208" t="s">
        <v>130</v>
      </c>
      <c r="L111" s="46"/>
      <c r="M111" s="213" t="s">
        <v>19</v>
      </c>
      <c r="N111" s="214" t="s">
        <v>46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0.072999999999999995</v>
      </c>
      <c r="T111" s="216">
        <f>S111*H111</f>
        <v>0.0292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131</v>
      </c>
      <c r="AT111" s="217" t="s">
        <v>126</v>
      </c>
      <c r="AU111" s="217" t="s">
        <v>132</v>
      </c>
      <c r="AY111" s="19" t="s">
        <v>123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132</v>
      </c>
      <c r="BK111" s="218">
        <f>ROUND(I111*H111,2)</f>
        <v>0</v>
      </c>
      <c r="BL111" s="19" t="s">
        <v>131</v>
      </c>
      <c r="BM111" s="217" t="s">
        <v>170</v>
      </c>
    </row>
    <row r="112" s="2" customFormat="1">
      <c r="A112" s="40"/>
      <c r="B112" s="41"/>
      <c r="C112" s="42"/>
      <c r="D112" s="219" t="s">
        <v>134</v>
      </c>
      <c r="E112" s="42"/>
      <c r="F112" s="220" t="s">
        <v>171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134</v>
      </c>
      <c r="AU112" s="19" t="s">
        <v>132</v>
      </c>
    </row>
    <row r="113" s="13" customFormat="1">
      <c r="A113" s="13"/>
      <c r="B113" s="224"/>
      <c r="C113" s="225"/>
      <c r="D113" s="226" t="s">
        <v>136</v>
      </c>
      <c r="E113" s="227" t="s">
        <v>19</v>
      </c>
      <c r="F113" s="228" t="s">
        <v>172</v>
      </c>
      <c r="G113" s="225"/>
      <c r="H113" s="229">
        <v>0.40000000000000002</v>
      </c>
      <c r="I113" s="230"/>
      <c r="J113" s="225"/>
      <c r="K113" s="225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136</v>
      </c>
      <c r="AU113" s="235" t="s">
        <v>132</v>
      </c>
      <c r="AV113" s="13" t="s">
        <v>132</v>
      </c>
      <c r="AW113" s="13" t="s">
        <v>35</v>
      </c>
      <c r="AX113" s="13" t="s">
        <v>82</v>
      </c>
      <c r="AY113" s="235" t="s">
        <v>123</v>
      </c>
    </row>
    <row r="114" s="2" customFormat="1" ht="33" customHeight="1">
      <c r="A114" s="40"/>
      <c r="B114" s="41"/>
      <c r="C114" s="206" t="s">
        <v>173</v>
      </c>
      <c r="D114" s="206" t="s">
        <v>126</v>
      </c>
      <c r="E114" s="207" t="s">
        <v>174</v>
      </c>
      <c r="F114" s="208" t="s">
        <v>175</v>
      </c>
      <c r="G114" s="209" t="s">
        <v>129</v>
      </c>
      <c r="H114" s="210">
        <v>6.8600000000000003</v>
      </c>
      <c r="I114" s="211"/>
      <c r="J114" s="212">
        <f>ROUND(I114*H114,2)</f>
        <v>0</v>
      </c>
      <c r="K114" s="208" t="s">
        <v>130</v>
      </c>
      <c r="L114" s="46"/>
      <c r="M114" s="213" t="s">
        <v>19</v>
      </c>
      <c r="N114" s="214" t="s">
        <v>46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0.058999999999999997</v>
      </c>
      <c r="T114" s="216">
        <f>S114*H114</f>
        <v>0.40473999999999999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131</v>
      </c>
      <c r="AT114" s="217" t="s">
        <v>126</v>
      </c>
      <c r="AU114" s="217" t="s">
        <v>132</v>
      </c>
      <c r="AY114" s="19" t="s">
        <v>123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132</v>
      </c>
      <c r="BK114" s="218">
        <f>ROUND(I114*H114,2)</f>
        <v>0</v>
      </c>
      <c r="BL114" s="19" t="s">
        <v>131</v>
      </c>
      <c r="BM114" s="217" t="s">
        <v>176</v>
      </c>
    </row>
    <row r="115" s="2" customFormat="1">
      <c r="A115" s="40"/>
      <c r="B115" s="41"/>
      <c r="C115" s="42"/>
      <c r="D115" s="219" t="s">
        <v>134</v>
      </c>
      <c r="E115" s="42"/>
      <c r="F115" s="220" t="s">
        <v>177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134</v>
      </c>
      <c r="AU115" s="19" t="s">
        <v>132</v>
      </c>
    </row>
    <row r="116" s="13" customFormat="1">
      <c r="A116" s="13"/>
      <c r="B116" s="224"/>
      <c r="C116" s="225"/>
      <c r="D116" s="226" t="s">
        <v>136</v>
      </c>
      <c r="E116" s="227" t="s">
        <v>19</v>
      </c>
      <c r="F116" s="228" t="s">
        <v>178</v>
      </c>
      <c r="G116" s="225"/>
      <c r="H116" s="229">
        <v>6.8600000000000003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136</v>
      </c>
      <c r="AU116" s="235" t="s">
        <v>132</v>
      </c>
      <c r="AV116" s="13" t="s">
        <v>132</v>
      </c>
      <c r="AW116" s="13" t="s">
        <v>35</v>
      </c>
      <c r="AX116" s="13" t="s">
        <v>82</v>
      </c>
      <c r="AY116" s="235" t="s">
        <v>123</v>
      </c>
    </row>
    <row r="117" s="2" customFormat="1" ht="33" customHeight="1">
      <c r="A117" s="40"/>
      <c r="B117" s="41"/>
      <c r="C117" s="206" t="s">
        <v>124</v>
      </c>
      <c r="D117" s="206" t="s">
        <v>126</v>
      </c>
      <c r="E117" s="207" t="s">
        <v>179</v>
      </c>
      <c r="F117" s="208" t="s">
        <v>180</v>
      </c>
      <c r="G117" s="209" t="s">
        <v>129</v>
      </c>
      <c r="H117" s="210">
        <v>5.8799999999999999</v>
      </c>
      <c r="I117" s="211"/>
      <c r="J117" s="212">
        <f>ROUND(I117*H117,2)</f>
        <v>0</v>
      </c>
      <c r="K117" s="208" t="s">
        <v>130</v>
      </c>
      <c r="L117" s="46"/>
      <c r="M117" s="213" t="s">
        <v>19</v>
      </c>
      <c r="N117" s="214" t="s">
        <v>46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0.050999999999999997</v>
      </c>
      <c r="T117" s="216">
        <f>S117*H117</f>
        <v>0.29987999999999998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131</v>
      </c>
      <c r="AT117" s="217" t="s">
        <v>126</v>
      </c>
      <c r="AU117" s="217" t="s">
        <v>132</v>
      </c>
      <c r="AY117" s="19" t="s">
        <v>123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132</v>
      </c>
      <c r="BK117" s="218">
        <f>ROUND(I117*H117,2)</f>
        <v>0</v>
      </c>
      <c r="BL117" s="19" t="s">
        <v>131</v>
      </c>
      <c r="BM117" s="217" t="s">
        <v>181</v>
      </c>
    </row>
    <row r="118" s="2" customFormat="1">
      <c r="A118" s="40"/>
      <c r="B118" s="41"/>
      <c r="C118" s="42"/>
      <c r="D118" s="219" t="s">
        <v>134</v>
      </c>
      <c r="E118" s="42"/>
      <c r="F118" s="220" t="s">
        <v>182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134</v>
      </c>
      <c r="AU118" s="19" t="s">
        <v>132</v>
      </c>
    </row>
    <row r="119" s="13" customFormat="1">
      <c r="A119" s="13"/>
      <c r="B119" s="224"/>
      <c r="C119" s="225"/>
      <c r="D119" s="226" t="s">
        <v>136</v>
      </c>
      <c r="E119" s="227" t="s">
        <v>19</v>
      </c>
      <c r="F119" s="228" t="s">
        <v>183</v>
      </c>
      <c r="G119" s="225"/>
      <c r="H119" s="229">
        <v>5.8799999999999999</v>
      </c>
      <c r="I119" s="230"/>
      <c r="J119" s="225"/>
      <c r="K119" s="225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136</v>
      </c>
      <c r="AU119" s="235" t="s">
        <v>132</v>
      </c>
      <c r="AV119" s="13" t="s">
        <v>132</v>
      </c>
      <c r="AW119" s="13" t="s">
        <v>35</v>
      </c>
      <c r="AX119" s="13" t="s">
        <v>82</v>
      </c>
      <c r="AY119" s="235" t="s">
        <v>123</v>
      </c>
    </row>
    <row r="120" s="2" customFormat="1" ht="44.25" customHeight="1">
      <c r="A120" s="40"/>
      <c r="B120" s="41"/>
      <c r="C120" s="206" t="s">
        <v>184</v>
      </c>
      <c r="D120" s="206" t="s">
        <v>126</v>
      </c>
      <c r="E120" s="207" t="s">
        <v>185</v>
      </c>
      <c r="F120" s="208" t="s">
        <v>186</v>
      </c>
      <c r="G120" s="209" t="s">
        <v>129</v>
      </c>
      <c r="H120" s="210">
        <v>179.53999999999999</v>
      </c>
      <c r="I120" s="211"/>
      <c r="J120" s="212">
        <f>ROUND(I120*H120,2)</f>
        <v>0</v>
      </c>
      <c r="K120" s="208" t="s">
        <v>130</v>
      </c>
      <c r="L120" s="46"/>
      <c r="M120" s="213" t="s">
        <v>19</v>
      </c>
      <c r="N120" s="214" t="s">
        <v>46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0.045999999999999999</v>
      </c>
      <c r="T120" s="216">
        <f>S120*H120</f>
        <v>8.2588399999999993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131</v>
      </c>
      <c r="AT120" s="217" t="s">
        <v>126</v>
      </c>
      <c r="AU120" s="217" t="s">
        <v>132</v>
      </c>
      <c r="AY120" s="19" t="s">
        <v>123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132</v>
      </c>
      <c r="BK120" s="218">
        <f>ROUND(I120*H120,2)</f>
        <v>0</v>
      </c>
      <c r="BL120" s="19" t="s">
        <v>131</v>
      </c>
      <c r="BM120" s="217" t="s">
        <v>187</v>
      </c>
    </row>
    <row r="121" s="2" customFormat="1">
      <c r="A121" s="40"/>
      <c r="B121" s="41"/>
      <c r="C121" s="42"/>
      <c r="D121" s="219" t="s">
        <v>134</v>
      </c>
      <c r="E121" s="42"/>
      <c r="F121" s="220" t="s">
        <v>188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134</v>
      </c>
      <c r="AU121" s="19" t="s">
        <v>132</v>
      </c>
    </row>
    <row r="122" s="13" customFormat="1">
      <c r="A122" s="13"/>
      <c r="B122" s="224"/>
      <c r="C122" s="225"/>
      <c r="D122" s="226" t="s">
        <v>136</v>
      </c>
      <c r="E122" s="227" t="s">
        <v>19</v>
      </c>
      <c r="F122" s="228" t="s">
        <v>189</v>
      </c>
      <c r="G122" s="225"/>
      <c r="H122" s="229">
        <v>24.98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136</v>
      </c>
      <c r="AU122" s="235" t="s">
        <v>132</v>
      </c>
      <c r="AV122" s="13" t="s">
        <v>132</v>
      </c>
      <c r="AW122" s="13" t="s">
        <v>35</v>
      </c>
      <c r="AX122" s="13" t="s">
        <v>74</v>
      </c>
      <c r="AY122" s="235" t="s">
        <v>123</v>
      </c>
    </row>
    <row r="123" s="13" customFormat="1">
      <c r="A123" s="13"/>
      <c r="B123" s="224"/>
      <c r="C123" s="225"/>
      <c r="D123" s="226" t="s">
        <v>136</v>
      </c>
      <c r="E123" s="227" t="s">
        <v>19</v>
      </c>
      <c r="F123" s="228" t="s">
        <v>190</v>
      </c>
      <c r="G123" s="225"/>
      <c r="H123" s="229">
        <v>37.600000000000001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136</v>
      </c>
      <c r="AU123" s="235" t="s">
        <v>132</v>
      </c>
      <c r="AV123" s="13" t="s">
        <v>132</v>
      </c>
      <c r="AW123" s="13" t="s">
        <v>35</v>
      </c>
      <c r="AX123" s="13" t="s">
        <v>74</v>
      </c>
      <c r="AY123" s="235" t="s">
        <v>123</v>
      </c>
    </row>
    <row r="124" s="13" customFormat="1">
      <c r="A124" s="13"/>
      <c r="B124" s="224"/>
      <c r="C124" s="225"/>
      <c r="D124" s="226" t="s">
        <v>136</v>
      </c>
      <c r="E124" s="227" t="s">
        <v>19</v>
      </c>
      <c r="F124" s="228" t="s">
        <v>191</v>
      </c>
      <c r="G124" s="225"/>
      <c r="H124" s="229">
        <v>5.5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136</v>
      </c>
      <c r="AU124" s="235" t="s">
        <v>132</v>
      </c>
      <c r="AV124" s="13" t="s">
        <v>132</v>
      </c>
      <c r="AW124" s="13" t="s">
        <v>35</v>
      </c>
      <c r="AX124" s="13" t="s">
        <v>74</v>
      </c>
      <c r="AY124" s="235" t="s">
        <v>123</v>
      </c>
    </row>
    <row r="125" s="13" customFormat="1">
      <c r="A125" s="13"/>
      <c r="B125" s="224"/>
      <c r="C125" s="225"/>
      <c r="D125" s="226" t="s">
        <v>136</v>
      </c>
      <c r="E125" s="227" t="s">
        <v>19</v>
      </c>
      <c r="F125" s="228" t="s">
        <v>192</v>
      </c>
      <c r="G125" s="225"/>
      <c r="H125" s="229">
        <v>44.340000000000003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136</v>
      </c>
      <c r="AU125" s="235" t="s">
        <v>132</v>
      </c>
      <c r="AV125" s="13" t="s">
        <v>132</v>
      </c>
      <c r="AW125" s="13" t="s">
        <v>35</v>
      </c>
      <c r="AX125" s="13" t="s">
        <v>74</v>
      </c>
      <c r="AY125" s="235" t="s">
        <v>123</v>
      </c>
    </row>
    <row r="126" s="13" customFormat="1">
      <c r="A126" s="13"/>
      <c r="B126" s="224"/>
      <c r="C126" s="225"/>
      <c r="D126" s="226" t="s">
        <v>136</v>
      </c>
      <c r="E126" s="227" t="s">
        <v>19</v>
      </c>
      <c r="F126" s="228" t="s">
        <v>193</v>
      </c>
      <c r="G126" s="225"/>
      <c r="H126" s="229">
        <v>23.48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136</v>
      </c>
      <c r="AU126" s="235" t="s">
        <v>132</v>
      </c>
      <c r="AV126" s="13" t="s">
        <v>132</v>
      </c>
      <c r="AW126" s="13" t="s">
        <v>35</v>
      </c>
      <c r="AX126" s="13" t="s">
        <v>74</v>
      </c>
      <c r="AY126" s="235" t="s">
        <v>123</v>
      </c>
    </row>
    <row r="127" s="13" customFormat="1">
      <c r="A127" s="13"/>
      <c r="B127" s="224"/>
      <c r="C127" s="225"/>
      <c r="D127" s="226" t="s">
        <v>136</v>
      </c>
      <c r="E127" s="227" t="s">
        <v>19</v>
      </c>
      <c r="F127" s="228" t="s">
        <v>194</v>
      </c>
      <c r="G127" s="225"/>
      <c r="H127" s="229">
        <v>32.159999999999997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136</v>
      </c>
      <c r="AU127" s="235" t="s">
        <v>132</v>
      </c>
      <c r="AV127" s="13" t="s">
        <v>132</v>
      </c>
      <c r="AW127" s="13" t="s">
        <v>35</v>
      </c>
      <c r="AX127" s="13" t="s">
        <v>74</v>
      </c>
      <c r="AY127" s="235" t="s">
        <v>123</v>
      </c>
    </row>
    <row r="128" s="13" customFormat="1">
      <c r="A128" s="13"/>
      <c r="B128" s="224"/>
      <c r="C128" s="225"/>
      <c r="D128" s="226" t="s">
        <v>136</v>
      </c>
      <c r="E128" s="227" t="s">
        <v>19</v>
      </c>
      <c r="F128" s="228" t="s">
        <v>195</v>
      </c>
      <c r="G128" s="225"/>
      <c r="H128" s="229">
        <v>4.2300000000000004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136</v>
      </c>
      <c r="AU128" s="235" t="s">
        <v>132</v>
      </c>
      <c r="AV128" s="13" t="s">
        <v>132</v>
      </c>
      <c r="AW128" s="13" t="s">
        <v>35</v>
      </c>
      <c r="AX128" s="13" t="s">
        <v>74</v>
      </c>
      <c r="AY128" s="235" t="s">
        <v>123</v>
      </c>
    </row>
    <row r="129" s="13" customFormat="1">
      <c r="A129" s="13"/>
      <c r="B129" s="224"/>
      <c r="C129" s="225"/>
      <c r="D129" s="226" t="s">
        <v>136</v>
      </c>
      <c r="E129" s="227" t="s">
        <v>19</v>
      </c>
      <c r="F129" s="228" t="s">
        <v>196</v>
      </c>
      <c r="G129" s="225"/>
      <c r="H129" s="229">
        <v>7.25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136</v>
      </c>
      <c r="AU129" s="235" t="s">
        <v>132</v>
      </c>
      <c r="AV129" s="13" t="s">
        <v>132</v>
      </c>
      <c r="AW129" s="13" t="s">
        <v>35</v>
      </c>
      <c r="AX129" s="13" t="s">
        <v>74</v>
      </c>
      <c r="AY129" s="235" t="s">
        <v>123</v>
      </c>
    </row>
    <row r="130" s="14" customFormat="1">
      <c r="A130" s="14"/>
      <c r="B130" s="236"/>
      <c r="C130" s="237"/>
      <c r="D130" s="226" t="s">
        <v>136</v>
      </c>
      <c r="E130" s="238" t="s">
        <v>19</v>
      </c>
      <c r="F130" s="239" t="s">
        <v>197</v>
      </c>
      <c r="G130" s="237"/>
      <c r="H130" s="240">
        <v>179.53999999999999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136</v>
      </c>
      <c r="AU130" s="246" t="s">
        <v>132</v>
      </c>
      <c r="AV130" s="14" t="s">
        <v>131</v>
      </c>
      <c r="AW130" s="14" t="s">
        <v>35</v>
      </c>
      <c r="AX130" s="14" t="s">
        <v>82</v>
      </c>
      <c r="AY130" s="246" t="s">
        <v>123</v>
      </c>
    </row>
    <row r="131" s="2" customFormat="1" ht="37.8" customHeight="1">
      <c r="A131" s="40"/>
      <c r="B131" s="41"/>
      <c r="C131" s="206" t="s">
        <v>198</v>
      </c>
      <c r="D131" s="206" t="s">
        <v>126</v>
      </c>
      <c r="E131" s="207" t="s">
        <v>199</v>
      </c>
      <c r="F131" s="208" t="s">
        <v>200</v>
      </c>
      <c r="G131" s="209" t="s">
        <v>129</v>
      </c>
      <c r="H131" s="210">
        <v>36.200000000000003</v>
      </c>
      <c r="I131" s="211"/>
      <c r="J131" s="212">
        <f>ROUND(I131*H131,2)</f>
        <v>0</v>
      </c>
      <c r="K131" s="208" t="s">
        <v>130</v>
      </c>
      <c r="L131" s="46"/>
      <c r="M131" s="213" t="s">
        <v>19</v>
      </c>
      <c r="N131" s="214" t="s">
        <v>46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0.068000000000000005</v>
      </c>
      <c r="T131" s="216">
        <f>S131*H131</f>
        <v>2.4616000000000002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131</v>
      </c>
      <c r="AT131" s="217" t="s">
        <v>126</v>
      </c>
      <c r="AU131" s="217" t="s">
        <v>132</v>
      </c>
      <c r="AY131" s="19" t="s">
        <v>123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132</v>
      </c>
      <c r="BK131" s="218">
        <f>ROUND(I131*H131,2)</f>
        <v>0</v>
      </c>
      <c r="BL131" s="19" t="s">
        <v>131</v>
      </c>
      <c r="BM131" s="217" t="s">
        <v>201</v>
      </c>
    </row>
    <row r="132" s="2" customFormat="1">
      <c r="A132" s="40"/>
      <c r="B132" s="41"/>
      <c r="C132" s="42"/>
      <c r="D132" s="219" t="s">
        <v>134</v>
      </c>
      <c r="E132" s="42"/>
      <c r="F132" s="220" t="s">
        <v>202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134</v>
      </c>
      <c r="AU132" s="19" t="s">
        <v>132</v>
      </c>
    </row>
    <row r="133" s="13" customFormat="1">
      <c r="A133" s="13"/>
      <c r="B133" s="224"/>
      <c r="C133" s="225"/>
      <c r="D133" s="226" t="s">
        <v>136</v>
      </c>
      <c r="E133" s="227" t="s">
        <v>19</v>
      </c>
      <c r="F133" s="228" t="s">
        <v>203</v>
      </c>
      <c r="G133" s="225"/>
      <c r="H133" s="229">
        <v>9.9800000000000004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136</v>
      </c>
      <c r="AU133" s="235" t="s">
        <v>132</v>
      </c>
      <c r="AV133" s="13" t="s">
        <v>132</v>
      </c>
      <c r="AW133" s="13" t="s">
        <v>35</v>
      </c>
      <c r="AX133" s="13" t="s">
        <v>74</v>
      </c>
      <c r="AY133" s="235" t="s">
        <v>123</v>
      </c>
    </row>
    <row r="134" s="13" customFormat="1">
      <c r="A134" s="13"/>
      <c r="B134" s="224"/>
      <c r="C134" s="225"/>
      <c r="D134" s="226" t="s">
        <v>136</v>
      </c>
      <c r="E134" s="227" t="s">
        <v>19</v>
      </c>
      <c r="F134" s="228" t="s">
        <v>204</v>
      </c>
      <c r="G134" s="225"/>
      <c r="H134" s="229">
        <v>10.619999999999999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136</v>
      </c>
      <c r="AU134" s="235" t="s">
        <v>132</v>
      </c>
      <c r="AV134" s="13" t="s">
        <v>132</v>
      </c>
      <c r="AW134" s="13" t="s">
        <v>35</v>
      </c>
      <c r="AX134" s="13" t="s">
        <v>74</v>
      </c>
      <c r="AY134" s="235" t="s">
        <v>123</v>
      </c>
    </row>
    <row r="135" s="13" customFormat="1">
      <c r="A135" s="13"/>
      <c r="B135" s="224"/>
      <c r="C135" s="225"/>
      <c r="D135" s="226" t="s">
        <v>136</v>
      </c>
      <c r="E135" s="227" t="s">
        <v>19</v>
      </c>
      <c r="F135" s="228" t="s">
        <v>205</v>
      </c>
      <c r="G135" s="225"/>
      <c r="H135" s="229">
        <v>15.6</v>
      </c>
      <c r="I135" s="230"/>
      <c r="J135" s="225"/>
      <c r="K135" s="225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136</v>
      </c>
      <c r="AU135" s="235" t="s">
        <v>132</v>
      </c>
      <c r="AV135" s="13" t="s">
        <v>132</v>
      </c>
      <c r="AW135" s="13" t="s">
        <v>35</v>
      </c>
      <c r="AX135" s="13" t="s">
        <v>74</v>
      </c>
      <c r="AY135" s="235" t="s">
        <v>123</v>
      </c>
    </row>
    <row r="136" s="14" customFormat="1">
      <c r="A136" s="14"/>
      <c r="B136" s="236"/>
      <c r="C136" s="237"/>
      <c r="D136" s="226" t="s">
        <v>136</v>
      </c>
      <c r="E136" s="238" t="s">
        <v>19</v>
      </c>
      <c r="F136" s="239" t="s">
        <v>197</v>
      </c>
      <c r="G136" s="237"/>
      <c r="H136" s="240">
        <v>36.200000000000003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136</v>
      </c>
      <c r="AU136" s="246" t="s">
        <v>132</v>
      </c>
      <c r="AV136" s="14" t="s">
        <v>131</v>
      </c>
      <c r="AW136" s="14" t="s">
        <v>35</v>
      </c>
      <c r="AX136" s="14" t="s">
        <v>82</v>
      </c>
      <c r="AY136" s="246" t="s">
        <v>123</v>
      </c>
    </row>
    <row r="137" s="12" customFormat="1" ht="22.8" customHeight="1">
      <c r="A137" s="12"/>
      <c r="B137" s="190"/>
      <c r="C137" s="191"/>
      <c r="D137" s="192" t="s">
        <v>73</v>
      </c>
      <c r="E137" s="204" t="s">
        <v>206</v>
      </c>
      <c r="F137" s="204" t="s">
        <v>207</v>
      </c>
      <c r="G137" s="191"/>
      <c r="H137" s="191"/>
      <c r="I137" s="194"/>
      <c r="J137" s="205">
        <f>BK137</f>
        <v>0</v>
      </c>
      <c r="K137" s="191"/>
      <c r="L137" s="196"/>
      <c r="M137" s="197"/>
      <c r="N137" s="198"/>
      <c r="O137" s="198"/>
      <c r="P137" s="199">
        <f>SUM(P138:P149)</f>
        <v>0</v>
      </c>
      <c r="Q137" s="198"/>
      <c r="R137" s="199">
        <f>SUM(R138:R149)</f>
        <v>0</v>
      </c>
      <c r="S137" s="198"/>
      <c r="T137" s="200">
        <f>SUM(T138:T149)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1" t="s">
        <v>82</v>
      </c>
      <c r="AT137" s="202" t="s">
        <v>73</v>
      </c>
      <c r="AU137" s="202" t="s">
        <v>82</v>
      </c>
      <c r="AY137" s="201" t="s">
        <v>123</v>
      </c>
      <c r="BK137" s="203">
        <f>SUM(BK138:BK149)</f>
        <v>0</v>
      </c>
    </row>
    <row r="138" s="2" customFormat="1" ht="37.8" customHeight="1">
      <c r="A138" s="40"/>
      <c r="B138" s="41"/>
      <c r="C138" s="206" t="s">
        <v>8</v>
      </c>
      <c r="D138" s="206" t="s">
        <v>126</v>
      </c>
      <c r="E138" s="207" t="s">
        <v>208</v>
      </c>
      <c r="F138" s="208" t="s">
        <v>209</v>
      </c>
      <c r="G138" s="209" t="s">
        <v>210</v>
      </c>
      <c r="H138" s="210">
        <v>27.695</v>
      </c>
      <c r="I138" s="211"/>
      <c r="J138" s="212">
        <f>ROUND(I138*H138,2)</f>
        <v>0</v>
      </c>
      <c r="K138" s="208" t="s">
        <v>130</v>
      </c>
      <c r="L138" s="46"/>
      <c r="M138" s="213" t="s">
        <v>19</v>
      </c>
      <c r="N138" s="214" t="s">
        <v>46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131</v>
      </c>
      <c r="AT138" s="217" t="s">
        <v>126</v>
      </c>
      <c r="AU138" s="217" t="s">
        <v>132</v>
      </c>
      <c r="AY138" s="19" t="s">
        <v>123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132</v>
      </c>
      <c r="BK138" s="218">
        <f>ROUND(I138*H138,2)</f>
        <v>0</v>
      </c>
      <c r="BL138" s="19" t="s">
        <v>131</v>
      </c>
      <c r="BM138" s="217" t="s">
        <v>211</v>
      </c>
    </row>
    <row r="139" s="2" customFormat="1">
      <c r="A139" s="40"/>
      <c r="B139" s="41"/>
      <c r="C139" s="42"/>
      <c r="D139" s="219" t="s">
        <v>134</v>
      </c>
      <c r="E139" s="42"/>
      <c r="F139" s="220" t="s">
        <v>212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134</v>
      </c>
      <c r="AU139" s="19" t="s">
        <v>132</v>
      </c>
    </row>
    <row r="140" s="2" customFormat="1" ht="33" customHeight="1">
      <c r="A140" s="40"/>
      <c r="B140" s="41"/>
      <c r="C140" s="206" t="s">
        <v>213</v>
      </c>
      <c r="D140" s="206" t="s">
        <v>126</v>
      </c>
      <c r="E140" s="207" t="s">
        <v>214</v>
      </c>
      <c r="F140" s="208" t="s">
        <v>215</v>
      </c>
      <c r="G140" s="209" t="s">
        <v>210</v>
      </c>
      <c r="H140" s="210">
        <v>27.695</v>
      </c>
      <c r="I140" s="211"/>
      <c r="J140" s="212">
        <f>ROUND(I140*H140,2)</f>
        <v>0</v>
      </c>
      <c r="K140" s="208" t="s">
        <v>130</v>
      </c>
      <c r="L140" s="46"/>
      <c r="M140" s="213" t="s">
        <v>19</v>
      </c>
      <c r="N140" s="214" t="s">
        <v>46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131</v>
      </c>
      <c r="AT140" s="217" t="s">
        <v>126</v>
      </c>
      <c r="AU140" s="217" t="s">
        <v>132</v>
      </c>
      <c r="AY140" s="19" t="s">
        <v>123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132</v>
      </c>
      <c r="BK140" s="218">
        <f>ROUND(I140*H140,2)</f>
        <v>0</v>
      </c>
      <c r="BL140" s="19" t="s">
        <v>131</v>
      </c>
      <c r="BM140" s="217" t="s">
        <v>216</v>
      </c>
    </row>
    <row r="141" s="2" customFormat="1">
      <c r="A141" s="40"/>
      <c r="B141" s="41"/>
      <c r="C141" s="42"/>
      <c r="D141" s="219" t="s">
        <v>134</v>
      </c>
      <c r="E141" s="42"/>
      <c r="F141" s="220" t="s">
        <v>217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134</v>
      </c>
      <c r="AU141" s="19" t="s">
        <v>132</v>
      </c>
    </row>
    <row r="142" s="2" customFormat="1" ht="44.25" customHeight="1">
      <c r="A142" s="40"/>
      <c r="B142" s="41"/>
      <c r="C142" s="206" t="s">
        <v>218</v>
      </c>
      <c r="D142" s="206" t="s">
        <v>126</v>
      </c>
      <c r="E142" s="207" t="s">
        <v>219</v>
      </c>
      <c r="F142" s="208" t="s">
        <v>220</v>
      </c>
      <c r="G142" s="209" t="s">
        <v>210</v>
      </c>
      <c r="H142" s="210">
        <v>27.695</v>
      </c>
      <c r="I142" s="211"/>
      <c r="J142" s="212">
        <f>ROUND(I142*H142,2)</f>
        <v>0</v>
      </c>
      <c r="K142" s="208" t="s">
        <v>130</v>
      </c>
      <c r="L142" s="46"/>
      <c r="M142" s="213" t="s">
        <v>19</v>
      </c>
      <c r="N142" s="214" t="s">
        <v>46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131</v>
      </c>
      <c r="AT142" s="217" t="s">
        <v>126</v>
      </c>
      <c r="AU142" s="217" t="s">
        <v>132</v>
      </c>
      <c r="AY142" s="19" t="s">
        <v>123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132</v>
      </c>
      <c r="BK142" s="218">
        <f>ROUND(I142*H142,2)</f>
        <v>0</v>
      </c>
      <c r="BL142" s="19" t="s">
        <v>131</v>
      </c>
      <c r="BM142" s="217" t="s">
        <v>221</v>
      </c>
    </row>
    <row r="143" s="2" customFormat="1">
      <c r="A143" s="40"/>
      <c r="B143" s="41"/>
      <c r="C143" s="42"/>
      <c r="D143" s="219" t="s">
        <v>134</v>
      </c>
      <c r="E143" s="42"/>
      <c r="F143" s="220" t="s">
        <v>222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134</v>
      </c>
      <c r="AU143" s="19" t="s">
        <v>132</v>
      </c>
    </row>
    <row r="144" s="2" customFormat="1" ht="55.5" customHeight="1">
      <c r="A144" s="40"/>
      <c r="B144" s="41"/>
      <c r="C144" s="206" t="s">
        <v>223</v>
      </c>
      <c r="D144" s="206" t="s">
        <v>126</v>
      </c>
      <c r="E144" s="207" t="s">
        <v>224</v>
      </c>
      <c r="F144" s="208" t="s">
        <v>225</v>
      </c>
      <c r="G144" s="209" t="s">
        <v>210</v>
      </c>
      <c r="H144" s="210">
        <v>8.6850000000000005</v>
      </c>
      <c r="I144" s="211"/>
      <c r="J144" s="212">
        <f>ROUND(I144*H144,2)</f>
        <v>0</v>
      </c>
      <c r="K144" s="208" t="s">
        <v>130</v>
      </c>
      <c r="L144" s="46"/>
      <c r="M144" s="213" t="s">
        <v>19</v>
      </c>
      <c r="N144" s="214" t="s">
        <v>46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131</v>
      </c>
      <c r="AT144" s="217" t="s">
        <v>126</v>
      </c>
      <c r="AU144" s="217" t="s">
        <v>132</v>
      </c>
      <c r="AY144" s="19" t="s">
        <v>123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132</v>
      </c>
      <c r="BK144" s="218">
        <f>ROUND(I144*H144,2)</f>
        <v>0</v>
      </c>
      <c r="BL144" s="19" t="s">
        <v>131</v>
      </c>
      <c r="BM144" s="217" t="s">
        <v>226</v>
      </c>
    </row>
    <row r="145" s="2" customFormat="1">
      <c r="A145" s="40"/>
      <c r="B145" s="41"/>
      <c r="C145" s="42"/>
      <c r="D145" s="219" t="s">
        <v>134</v>
      </c>
      <c r="E145" s="42"/>
      <c r="F145" s="220" t="s">
        <v>227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134</v>
      </c>
      <c r="AU145" s="19" t="s">
        <v>132</v>
      </c>
    </row>
    <row r="146" s="2" customFormat="1" ht="44.25" customHeight="1">
      <c r="A146" s="40"/>
      <c r="B146" s="41"/>
      <c r="C146" s="206" t="s">
        <v>228</v>
      </c>
      <c r="D146" s="206" t="s">
        <v>126</v>
      </c>
      <c r="E146" s="207" t="s">
        <v>229</v>
      </c>
      <c r="F146" s="208" t="s">
        <v>230</v>
      </c>
      <c r="G146" s="209" t="s">
        <v>210</v>
      </c>
      <c r="H146" s="210">
        <v>17.449000000000002</v>
      </c>
      <c r="I146" s="211"/>
      <c r="J146" s="212">
        <f>ROUND(I146*H146,2)</f>
        <v>0</v>
      </c>
      <c r="K146" s="208" t="s">
        <v>130</v>
      </c>
      <c r="L146" s="46"/>
      <c r="M146" s="213" t="s">
        <v>19</v>
      </c>
      <c r="N146" s="214" t="s">
        <v>46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131</v>
      </c>
      <c r="AT146" s="217" t="s">
        <v>126</v>
      </c>
      <c r="AU146" s="217" t="s">
        <v>132</v>
      </c>
      <c r="AY146" s="19" t="s">
        <v>123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132</v>
      </c>
      <c r="BK146" s="218">
        <f>ROUND(I146*H146,2)</f>
        <v>0</v>
      </c>
      <c r="BL146" s="19" t="s">
        <v>131</v>
      </c>
      <c r="BM146" s="217" t="s">
        <v>231</v>
      </c>
    </row>
    <row r="147" s="2" customFormat="1">
      <c r="A147" s="40"/>
      <c r="B147" s="41"/>
      <c r="C147" s="42"/>
      <c r="D147" s="219" t="s">
        <v>134</v>
      </c>
      <c r="E147" s="42"/>
      <c r="F147" s="220" t="s">
        <v>232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134</v>
      </c>
      <c r="AU147" s="19" t="s">
        <v>132</v>
      </c>
    </row>
    <row r="148" s="2" customFormat="1" ht="37.8" customHeight="1">
      <c r="A148" s="40"/>
      <c r="B148" s="41"/>
      <c r="C148" s="206" t="s">
        <v>233</v>
      </c>
      <c r="D148" s="206" t="s">
        <v>126</v>
      </c>
      <c r="E148" s="207" t="s">
        <v>234</v>
      </c>
      <c r="F148" s="208" t="s">
        <v>235</v>
      </c>
      <c r="G148" s="209" t="s">
        <v>210</v>
      </c>
      <c r="H148" s="210">
        <v>1.5609999999999999</v>
      </c>
      <c r="I148" s="211"/>
      <c r="J148" s="212">
        <f>ROUND(I148*H148,2)</f>
        <v>0</v>
      </c>
      <c r="K148" s="208" t="s">
        <v>130</v>
      </c>
      <c r="L148" s="46"/>
      <c r="M148" s="213" t="s">
        <v>19</v>
      </c>
      <c r="N148" s="214" t="s">
        <v>46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131</v>
      </c>
      <c r="AT148" s="217" t="s">
        <v>126</v>
      </c>
      <c r="AU148" s="217" t="s">
        <v>132</v>
      </c>
      <c r="AY148" s="19" t="s">
        <v>123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132</v>
      </c>
      <c r="BK148" s="218">
        <f>ROUND(I148*H148,2)</f>
        <v>0</v>
      </c>
      <c r="BL148" s="19" t="s">
        <v>131</v>
      </c>
      <c r="BM148" s="217" t="s">
        <v>236</v>
      </c>
    </row>
    <row r="149" s="2" customFormat="1">
      <c r="A149" s="40"/>
      <c r="B149" s="41"/>
      <c r="C149" s="42"/>
      <c r="D149" s="219" t="s">
        <v>134</v>
      </c>
      <c r="E149" s="42"/>
      <c r="F149" s="220" t="s">
        <v>237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134</v>
      </c>
      <c r="AU149" s="19" t="s">
        <v>132</v>
      </c>
    </row>
    <row r="150" s="12" customFormat="1" ht="25.92" customHeight="1">
      <c r="A150" s="12"/>
      <c r="B150" s="190"/>
      <c r="C150" s="191"/>
      <c r="D150" s="192" t="s">
        <v>73</v>
      </c>
      <c r="E150" s="193" t="s">
        <v>238</v>
      </c>
      <c r="F150" s="193" t="s">
        <v>239</v>
      </c>
      <c r="G150" s="191"/>
      <c r="H150" s="191"/>
      <c r="I150" s="194"/>
      <c r="J150" s="195">
        <f>BK150</f>
        <v>0</v>
      </c>
      <c r="K150" s="191"/>
      <c r="L150" s="196"/>
      <c r="M150" s="197"/>
      <c r="N150" s="198"/>
      <c r="O150" s="198"/>
      <c r="P150" s="199">
        <f>P151+P160+P162+P166+P170+P174+P180</f>
        <v>0</v>
      </c>
      <c r="Q150" s="198"/>
      <c r="R150" s="199">
        <f>R151+R160+R162+R166+R170+R174+R180</f>
        <v>0.00017000000000000001</v>
      </c>
      <c r="S150" s="198"/>
      <c r="T150" s="200">
        <f>T151+T160+T162+T166+T170+T174+T180</f>
        <v>2.5008659999999998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1" t="s">
        <v>132</v>
      </c>
      <c r="AT150" s="202" t="s">
        <v>73</v>
      </c>
      <c r="AU150" s="202" t="s">
        <v>74</v>
      </c>
      <c r="AY150" s="201" t="s">
        <v>123</v>
      </c>
      <c r="BK150" s="203">
        <f>BK151+BK160+BK162+BK166+BK170+BK174+BK180</f>
        <v>0</v>
      </c>
    </row>
    <row r="151" s="12" customFormat="1" ht="22.8" customHeight="1">
      <c r="A151" s="12"/>
      <c r="B151" s="190"/>
      <c r="C151" s="191"/>
      <c r="D151" s="192" t="s">
        <v>73</v>
      </c>
      <c r="E151" s="204" t="s">
        <v>240</v>
      </c>
      <c r="F151" s="204" t="s">
        <v>241</v>
      </c>
      <c r="G151" s="191"/>
      <c r="H151" s="191"/>
      <c r="I151" s="194"/>
      <c r="J151" s="205">
        <f>BK151</f>
        <v>0</v>
      </c>
      <c r="K151" s="191"/>
      <c r="L151" s="196"/>
      <c r="M151" s="197"/>
      <c r="N151" s="198"/>
      <c r="O151" s="198"/>
      <c r="P151" s="199">
        <f>SUM(P152:P159)</f>
        <v>0</v>
      </c>
      <c r="Q151" s="198"/>
      <c r="R151" s="199">
        <f>SUM(R152:R159)</f>
        <v>0</v>
      </c>
      <c r="S151" s="198"/>
      <c r="T151" s="200">
        <f>SUM(T152:T159)</f>
        <v>0.15803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1" t="s">
        <v>132</v>
      </c>
      <c r="AT151" s="202" t="s">
        <v>73</v>
      </c>
      <c r="AU151" s="202" t="s">
        <v>82</v>
      </c>
      <c r="AY151" s="201" t="s">
        <v>123</v>
      </c>
      <c r="BK151" s="203">
        <f>SUM(BK152:BK159)</f>
        <v>0</v>
      </c>
    </row>
    <row r="152" s="2" customFormat="1" ht="24.15" customHeight="1">
      <c r="A152" s="40"/>
      <c r="B152" s="41"/>
      <c r="C152" s="206" t="s">
        <v>242</v>
      </c>
      <c r="D152" s="206" t="s">
        <v>126</v>
      </c>
      <c r="E152" s="207" t="s">
        <v>243</v>
      </c>
      <c r="F152" s="208" t="s">
        <v>244</v>
      </c>
      <c r="G152" s="209" t="s">
        <v>245</v>
      </c>
      <c r="H152" s="210">
        <v>1</v>
      </c>
      <c r="I152" s="211"/>
      <c r="J152" s="212">
        <f>ROUND(I152*H152,2)</f>
        <v>0</v>
      </c>
      <c r="K152" s="208" t="s">
        <v>130</v>
      </c>
      <c r="L152" s="46"/>
      <c r="M152" s="213" t="s">
        <v>19</v>
      </c>
      <c r="N152" s="214" t="s">
        <v>46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0.01933</v>
      </c>
      <c r="T152" s="216">
        <f>S152*H152</f>
        <v>0.01933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228</v>
      </c>
      <c r="AT152" s="217" t="s">
        <v>126</v>
      </c>
      <c r="AU152" s="217" t="s">
        <v>132</v>
      </c>
      <c r="AY152" s="19" t="s">
        <v>123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132</v>
      </c>
      <c r="BK152" s="218">
        <f>ROUND(I152*H152,2)</f>
        <v>0</v>
      </c>
      <c r="BL152" s="19" t="s">
        <v>228</v>
      </c>
      <c r="BM152" s="217" t="s">
        <v>246</v>
      </c>
    </row>
    <row r="153" s="2" customFormat="1">
      <c r="A153" s="40"/>
      <c r="B153" s="41"/>
      <c r="C153" s="42"/>
      <c r="D153" s="219" t="s">
        <v>134</v>
      </c>
      <c r="E153" s="42"/>
      <c r="F153" s="220" t="s">
        <v>247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134</v>
      </c>
      <c r="AU153" s="19" t="s">
        <v>132</v>
      </c>
    </row>
    <row r="154" s="2" customFormat="1" ht="21.75" customHeight="1">
      <c r="A154" s="40"/>
      <c r="B154" s="41"/>
      <c r="C154" s="206" t="s">
        <v>248</v>
      </c>
      <c r="D154" s="206" t="s">
        <v>126</v>
      </c>
      <c r="E154" s="207" t="s">
        <v>249</v>
      </c>
      <c r="F154" s="208" t="s">
        <v>250</v>
      </c>
      <c r="G154" s="209" t="s">
        <v>245</v>
      </c>
      <c r="H154" s="210">
        <v>2</v>
      </c>
      <c r="I154" s="211"/>
      <c r="J154" s="212">
        <f>ROUND(I154*H154,2)</f>
        <v>0</v>
      </c>
      <c r="K154" s="208" t="s">
        <v>130</v>
      </c>
      <c r="L154" s="46"/>
      <c r="M154" s="213" t="s">
        <v>19</v>
      </c>
      <c r="N154" s="214" t="s">
        <v>46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0.019460000000000002</v>
      </c>
      <c r="T154" s="216">
        <f>S154*H154</f>
        <v>0.038920000000000003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228</v>
      </c>
      <c r="AT154" s="217" t="s">
        <v>126</v>
      </c>
      <c r="AU154" s="217" t="s">
        <v>132</v>
      </c>
      <c r="AY154" s="19" t="s">
        <v>123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132</v>
      </c>
      <c r="BK154" s="218">
        <f>ROUND(I154*H154,2)</f>
        <v>0</v>
      </c>
      <c r="BL154" s="19" t="s">
        <v>228</v>
      </c>
      <c r="BM154" s="217" t="s">
        <v>251</v>
      </c>
    </row>
    <row r="155" s="2" customFormat="1">
      <c r="A155" s="40"/>
      <c r="B155" s="41"/>
      <c r="C155" s="42"/>
      <c r="D155" s="219" t="s">
        <v>134</v>
      </c>
      <c r="E155" s="42"/>
      <c r="F155" s="220" t="s">
        <v>252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134</v>
      </c>
      <c r="AU155" s="19" t="s">
        <v>132</v>
      </c>
    </row>
    <row r="156" s="2" customFormat="1" ht="16.5" customHeight="1">
      <c r="A156" s="40"/>
      <c r="B156" s="41"/>
      <c r="C156" s="206" t="s">
        <v>253</v>
      </c>
      <c r="D156" s="206" t="s">
        <v>126</v>
      </c>
      <c r="E156" s="207" t="s">
        <v>254</v>
      </c>
      <c r="F156" s="208" t="s">
        <v>255</v>
      </c>
      <c r="G156" s="209" t="s">
        <v>245</v>
      </c>
      <c r="H156" s="210">
        <v>1</v>
      </c>
      <c r="I156" s="211"/>
      <c r="J156" s="212">
        <f>ROUND(I156*H156,2)</f>
        <v>0</v>
      </c>
      <c r="K156" s="208" t="s">
        <v>130</v>
      </c>
      <c r="L156" s="46"/>
      <c r="M156" s="213" t="s">
        <v>19</v>
      </c>
      <c r="N156" s="214" t="s">
        <v>46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0.095100000000000004</v>
      </c>
      <c r="T156" s="216">
        <f>S156*H156</f>
        <v>0.095100000000000004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228</v>
      </c>
      <c r="AT156" s="217" t="s">
        <v>126</v>
      </c>
      <c r="AU156" s="217" t="s">
        <v>132</v>
      </c>
      <c r="AY156" s="19" t="s">
        <v>123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132</v>
      </c>
      <c r="BK156" s="218">
        <f>ROUND(I156*H156,2)</f>
        <v>0</v>
      </c>
      <c r="BL156" s="19" t="s">
        <v>228</v>
      </c>
      <c r="BM156" s="217" t="s">
        <v>256</v>
      </c>
    </row>
    <row r="157" s="2" customFormat="1">
      <c r="A157" s="40"/>
      <c r="B157" s="41"/>
      <c r="C157" s="42"/>
      <c r="D157" s="219" t="s">
        <v>134</v>
      </c>
      <c r="E157" s="42"/>
      <c r="F157" s="220" t="s">
        <v>257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134</v>
      </c>
      <c r="AU157" s="19" t="s">
        <v>132</v>
      </c>
    </row>
    <row r="158" s="2" customFormat="1" ht="16.5" customHeight="1">
      <c r="A158" s="40"/>
      <c r="B158" s="41"/>
      <c r="C158" s="206" t="s">
        <v>7</v>
      </c>
      <c r="D158" s="206" t="s">
        <v>126</v>
      </c>
      <c r="E158" s="207" t="s">
        <v>258</v>
      </c>
      <c r="F158" s="208" t="s">
        <v>259</v>
      </c>
      <c r="G158" s="209" t="s">
        <v>245</v>
      </c>
      <c r="H158" s="210">
        <v>3</v>
      </c>
      <c r="I158" s="211"/>
      <c r="J158" s="212">
        <f>ROUND(I158*H158,2)</f>
        <v>0</v>
      </c>
      <c r="K158" s="208" t="s">
        <v>130</v>
      </c>
      <c r="L158" s="46"/>
      <c r="M158" s="213" t="s">
        <v>19</v>
      </c>
      <c r="N158" s="214" t="s">
        <v>46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0.00156</v>
      </c>
      <c r="T158" s="216">
        <f>S158*H158</f>
        <v>0.0046800000000000001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228</v>
      </c>
      <c r="AT158" s="217" t="s">
        <v>126</v>
      </c>
      <c r="AU158" s="217" t="s">
        <v>132</v>
      </c>
      <c r="AY158" s="19" t="s">
        <v>123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132</v>
      </c>
      <c r="BK158" s="218">
        <f>ROUND(I158*H158,2)</f>
        <v>0</v>
      </c>
      <c r="BL158" s="19" t="s">
        <v>228</v>
      </c>
      <c r="BM158" s="217" t="s">
        <v>260</v>
      </c>
    </row>
    <row r="159" s="2" customFormat="1">
      <c r="A159" s="40"/>
      <c r="B159" s="41"/>
      <c r="C159" s="42"/>
      <c r="D159" s="219" t="s">
        <v>134</v>
      </c>
      <c r="E159" s="42"/>
      <c r="F159" s="220" t="s">
        <v>261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134</v>
      </c>
      <c r="AU159" s="19" t="s">
        <v>132</v>
      </c>
    </row>
    <row r="160" s="12" customFormat="1" ht="22.8" customHeight="1">
      <c r="A160" s="12"/>
      <c r="B160" s="190"/>
      <c r="C160" s="191"/>
      <c r="D160" s="192" t="s">
        <v>73</v>
      </c>
      <c r="E160" s="204" t="s">
        <v>262</v>
      </c>
      <c r="F160" s="204" t="s">
        <v>263</v>
      </c>
      <c r="G160" s="191"/>
      <c r="H160" s="191"/>
      <c r="I160" s="194"/>
      <c r="J160" s="205">
        <f>BK160</f>
        <v>0</v>
      </c>
      <c r="K160" s="191"/>
      <c r="L160" s="196"/>
      <c r="M160" s="197"/>
      <c r="N160" s="198"/>
      <c r="O160" s="198"/>
      <c r="P160" s="199">
        <f>P161</f>
        <v>0</v>
      </c>
      <c r="Q160" s="198"/>
      <c r="R160" s="199">
        <f>R161</f>
        <v>0.00017000000000000001</v>
      </c>
      <c r="S160" s="198"/>
      <c r="T160" s="200">
        <f>T161</f>
        <v>0.35625000000000001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1" t="s">
        <v>132</v>
      </c>
      <c r="AT160" s="202" t="s">
        <v>73</v>
      </c>
      <c r="AU160" s="202" t="s">
        <v>82</v>
      </c>
      <c r="AY160" s="201" t="s">
        <v>123</v>
      </c>
      <c r="BK160" s="203">
        <f>BK161</f>
        <v>0</v>
      </c>
    </row>
    <row r="161" s="2" customFormat="1" ht="24.15" customHeight="1">
      <c r="A161" s="40"/>
      <c r="B161" s="41"/>
      <c r="C161" s="206" t="s">
        <v>264</v>
      </c>
      <c r="D161" s="206" t="s">
        <v>126</v>
      </c>
      <c r="E161" s="207" t="s">
        <v>265</v>
      </c>
      <c r="F161" s="208" t="s">
        <v>266</v>
      </c>
      <c r="G161" s="209" t="s">
        <v>267</v>
      </c>
      <c r="H161" s="210">
        <v>1</v>
      </c>
      <c r="I161" s="211"/>
      <c r="J161" s="212">
        <f>ROUND(I161*H161,2)</f>
        <v>0</v>
      </c>
      <c r="K161" s="208" t="s">
        <v>268</v>
      </c>
      <c r="L161" s="46"/>
      <c r="M161" s="213" t="s">
        <v>19</v>
      </c>
      <c r="N161" s="214" t="s">
        <v>46</v>
      </c>
      <c r="O161" s="86"/>
      <c r="P161" s="215">
        <f>O161*H161</f>
        <v>0</v>
      </c>
      <c r="Q161" s="215">
        <v>0.00017000000000000001</v>
      </c>
      <c r="R161" s="215">
        <f>Q161*H161</f>
        <v>0.00017000000000000001</v>
      </c>
      <c r="S161" s="215">
        <v>0.35625000000000001</v>
      </c>
      <c r="T161" s="216">
        <f>S161*H161</f>
        <v>0.35625000000000001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228</v>
      </c>
      <c r="AT161" s="217" t="s">
        <v>126</v>
      </c>
      <c r="AU161" s="217" t="s">
        <v>132</v>
      </c>
      <c r="AY161" s="19" t="s">
        <v>123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132</v>
      </c>
      <c r="BK161" s="218">
        <f>ROUND(I161*H161,2)</f>
        <v>0</v>
      </c>
      <c r="BL161" s="19" t="s">
        <v>228</v>
      </c>
      <c r="BM161" s="217" t="s">
        <v>269</v>
      </c>
    </row>
    <row r="162" s="12" customFormat="1" ht="22.8" customHeight="1">
      <c r="A162" s="12"/>
      <c r="B162" s="190"/>
      <c r="C162" s="191"/>
      <c r="D162" s="192" t="s">
        <v>73</v>
      </c>
      <c r="E162" s="204" t="s">
        <v>270</v>
      </c>
      <c r="F162" s="204" t="s">
        <v>271</v>
      </c>
      <c r="G162" s="191"/>
      <c r="H162" s="191"/>
      <c r="I162" s="194"/>
      <c r="J162" s="205">
        <f>BK162</f>
        <v>0</v>
      </c>
      <c r="K162" s="191"/>
      <c r="L162" s="196"/>
      <c r="M162" s="197"/>
      <c r="N162" s="198"/>
      <c r="O162" s="198"/>
      <c r="P162" s="199">
        <f>SUM(P163:P165)</f>
        <v>0</v>
      </c>
      <c r="Q162" s="198"/>
      <c r="R162" s="199">
        <f>SUM(R163:R165)</f>
        <v>0</v>
      </c>
      <c r="S162" s="198"/>
      <c r="T162" s="200">
        <f>SUM(T163:T165)</f>
        <v>0.11424000000000001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1" t="s">
        <v>132</v>
      </c>
      <c r="AT162" s="202" t="s">
        <v>73</v>
      </c>
      <c r="AU162" s="202" t="s">
        <v>82</v>
      </c>
      <c r="AY162" s="201" t="s">
        <v>123</v>
      </c>
      <c r="BK162" s="203">
        <f>SUM(BK163:BK165)</f>
        <v>0</v>
      </c>
    </row>
    <row r="163" s="2" customFormat="1" ht="16.5" customHeight="1">
      <c r="A163" s="40"/>
      <c r="B163" s="41"/>
      <c r="C163" s="206" t="s">
        <v>272</v>
      </c>
      <c r="D163" s="206" t="s">
        <v>126</v>
      </c>
      <c r="E163" s="207" t="s">
        <v>273</v>
      </c>
      <c r="F163" s="208" t="s">
        <v>274</v>
      </c>
      <c r="G163" s="209" t="s">
        <v>129</v>
      </c>
      <c r="H163" s="210">
        <v>4.7999999999999998</v>
      </c>
      <c r="I163" s="211"/>
      <c r="J163" s="212">
        <f>ROUND(I163*H163,2)</f>
        <v>0</v>
      </c>
      <c r="K163" s="208" t="s">
        <v>130</v>
      </c>
      <c r="L163" s="46"/>
      <c r="M163" s="213" t="s">
        <v>19</v>
      </c>
      <c r="N163" s="214" t="s">
        <v>46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0.023800000000000002</v>
      </c>
      <c r="T163" s="216">
        <f>S163*H163</f>
        <v>0.11424000000000001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228</v>
      </c>
      <c r="AT163" s="217" t="s">
        <v>126</v>
      </c>
      <c r="AU163" s="217" t="s">
        <v>132</v>
      </c>
      <c r="AY163" s="19" t="s">
        <v>123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132</v>
      </c>
      <c r="BK163" s="218">
        <f>ROUND(I163*H163,2)</f>
        <v>0</v>
      </c>
      <c r="BL163" s="19" t="s">
        <v>228</v>
      </c>
      <c r="BM163" s="217" t="s">
        <v>275</v>
      </c>
    </row>
    <row r="164" s="2" customFormat="1">
      <c r="A164" s="40"/>
      <c r="B164" s="41"/>
      <c r="C164" s="42"/>
      <c r="D164" s="219" t="s">
        <v>134</v>
      </c>
      <c r="E164" s="42"/>
      <c r="F164" s="220" t="s">
        <v>276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134</v>
      </c>
      <c r="AU164" s="19" t="s">
        <v>132</v>
      </c>
    </row>
    <row r="165" s="13" customFormat="1">
      <c r="A165" s="13"/>
      <c r="B165" s="224"/>
      <c r="C165" s="225"/>
      <c r="D165" s="226" t="s">
        <v>136</v>
      </c>
      <c r="E165" s="227" t="s">
        <v>19</v>
      </c>
      <c r="F165" s="228" t="s">
        <v>277</v>
      </c>
      <c r="G165" s="225"/>
      <c r="H165" s="229">
        <v>4.7999999999999998</v>
      </c>
      <c r="I165" s="230"/>
      <c r="J165" s="225"/>
      <c r="K165" s="225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136</v>
      </c>
      <c r="AU165" s="235" t="s">
        <v>132</v>
      </c>
      <c r="AV165" s="13" t="s">
        <v>132</v>
      </c>
      <c r="AW165" s="13" t="s">
        <v>35</v>
      </c>
      <c r="AX165" s="13" t="s">
        <v>82</v>
      </c>
      <c r="AY165" s="235" t="s">
        <v>123</v>
      </c>
    </row>
    <row r="166" s="12" customFormat="1" ht="22.8" customHeight="1">
      <c r="A166" s="12"/>
      <c r="B166" s="190"/>
      <c r="C166" s="191"/>
      <c r="D166" s="192" t="s">
        <v>73</v>
      </c>
      <c r="E166" s="204" t="s">
        <v>278</v>
      </c>
      <c r="F166" s="204" t="s">
        <v>279</v>
      </c>
      <c r="G166" s="191"/>
      <c r="H166" s="191"/>
      <c r="I166" s="194"/>
      <c r="J166" s="205">
        <f>BK166</f>
        <v>0</v>
      </c>
      <c r="K166" s="191"/>
      <c r="L166" s="196"/>
      <c r="M166" s="197"/>
      <c r="N166" s="198"/>
      <c r="O166" s="198"/>
      <c r="P166" s="199">
        <f>SUM(P167:P169)</f>
        <v>0</v>
      </c>
      <c r="Q166" s="198"/>
      <c r="R166" s="199">
        <f>SUM(R167:R169)</f>
        <v>0</v>
      </c>
      <c r="S166" s="198"/>
      <c r="T166" s="200">
        <f>SUM(T167:T169)</f>
        <v>1.5517799999999997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1" t="s">
        <v>132</v>
      </c>
      <c r="AT166" s="202" t="s">
        <v>73</v>
      </c>
      <c r="AU166" s="202" t="s">
        <v>82</v>
      </c>
      <c r="AY166" s="201" t="s">
        <v>123</v>
      </c>
      <c r="BK166" s="203">
        <f>SUM(BK167:BK169)</f>
        <v>0</v>
      </c>
    </row>
    <row r="167" s="2" customFormat="1" ht="21.75" customHeight="1">
      <c r="A167" s="40"/>
      <c r="B167" s="41"/>
      <c r="C167" s="206" t="s">
        <v>280</v>
      </c>
      <c r="D167" s="206" t="s">
        <v>126</v>
      </c>
      <c r="E167" s="207" t="s">
        <v>281</v>
      </c>
      <c r="F167" s="208" t="s">
        <v>282</v>
      </c>
      <c r="G167" s="209" t="s">
        <v>129</v>
      </c>
      <c r="H167" s="210">
        <v>86.209999999999994</v>
      </c>
      <c r="I167" s="211"/>
      <c r="J167" s="212">
        <f>ROUND(I167*H167,2)</f>
        <v>0</v>
      </c>
      <c r="K167" s="208" t="s">
        <v>130</v>
      </c>
      <c r="L167" s="46"/>
      <c r="M167" s="213" t="s">
        <v>19</v>
      </c>
      <c r="N167" s="214" t="s">
        <v>46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0.017999999999999999</v>
      </c>
      <c r="T167" s="216">
        <f>S167*H167</f>
        <v>1.5517799999999997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228</v>
      </c>
      <c r="AT167" s="217" t="s">
        <v>126</v>
      </c>
      <c r="AU167" s="217" t="s">
        <v>132</v>
      </c>
      <c r="AY167" s="19" t="s">
        <v>123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132</v>
      </c>
      <c r="BK167" s="218">
        <f>ROUND(I167*H167,2)</f>
        <v>0</v>
      </c>
      <c r="BL167" s="19" t="s">
        <v>228</v>
      </c>
      <c r="BM167" s="217" t="s">
        <v>283</v>
      </c>
    </row>
    <row r="168" s="2" customFormat="1">
      <c r="A168" s="40"/>
      <c r="B168" s="41"/>
      <c r="C168" s="42"/>
      <c r="D168" s="219" t="s">
        <v>134</v>
      </c>
      <c r="E168" s="42"/>
      <c r="F168" s="220" t="s">
        <v>284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134</v>
      </c>
      <c r="AU168" s="19" t="s">
        <v>132</v>
      </c>
    </row>
    <row r="169" s="13" customFormat="1">
      <c r="A169" s="13"/>
      <c r="B169" s="224"/>
      <c r="C169" s="225"/>
      <c r="D169" s="226" t="s">
        <v>136</v>
      </c>
      <c r="E169" s="227" t="s">
        <v>19</v>
      </c>
      <c r="F169" s="228" t="s">
        <v>285</v>
      </c>
      <c r="G169" s="225"/>
      <c r="H169" s="229">
        <v>86.209999999999994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136</v>
      </c>
      <c r="AU169" s="235" t="s">
        <v>132</v>
      </c>
      <c r="AV169" s="13" t="s">
        <v>132</v>
      </c>
      <c r="AW169" s="13" t="s">
        <v>35</v>
      </c>
      <c r="AX169" s="13" t="s">
        <v>82</v>
      </c>
      <c r="AY169" s="235" t="s">
        <v>123</v>
      </c>
    </row>
    <row r="170" s="12" customFormat="1" ht="22.8" customHeight="1">
      <c r="A170" s="12"/>
      <c r="B170" s="190"/>
      <c r="C170" s="191"/>
      <c r="D170" s="192" t="s">
        <v>73</v>
      </c>
      <c r="E170" s="204" t="s">
        <v>286</v>
      </c>
      <c r="F170" s="204" t="s">
        <v>287</v>
      </c>
      <c r="G170" s="191"/>
      <c r="H170" s="191"/>
      <c r="I170" s="194"/>
      <c r="J170" s="205">
        <f>BK170</f>
        <v>0</v>
      </c>
      <c r="K170" s="191"/>
      <c r="L170" s="196"/>
      <c r="M170" s="197"/>
      <c r="N170" s="198"/>
      <c r="O170" s="198"/>
      <c r="P170" s="199">
        <f>SUM(P171:P173)</f>
        <v>0</v>
      </c>
      <c r="Q170" s="198"/>
      <c r="R170" s="199">
        <f>SUM(R171:R173)</f>
        <v>0</v>
      </c>
      <c r="S170" s="198"/>
      <c r="T170" s="200">
        <f>SUM(T171:T173)</f>
        <v>0.016032000000000001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1" t="s">
        <v>132</v>
      </c>
      <c r="AT170" s="202" t="s">
        <v>73</v>
      </c>
      <c r="AU170" s="202" t="s">
        <v>82</v>
      </c>
      <c r="AY170" s="201" t="s">
        <v>123</v>
      </c>
      <c r="BK170" s="203">
        <f>SUM(BK171:BK173)</f>
        <v>0</v>
      </c>
    </row>
    <row r="171" s="2" customFormat="1" ht="24.15" customHeight="1">
      <c r="A171" s="40"/>
      <c r="B171" s="41"/>
      <c r="C171" s="206" t="s">
        <v>288</v>
      </c>
      <c r="D171" s="206" t="s">
        <v>126</v>
      </c>
      <c r="E171" s="207" t="s">
        <v>289</v>
      </c>
      <c r="F171" s="208" t="s">
        <v>290</v>
      </c>
      <c r="G171" s="209" t="s">
        <v>291</v>
      </c>
      <c r="H171" s="210">
        <v>9.5999999999999996</v>
      </c>
      <c r="I171" s="211"/>
      <c r="J171" s="212">
        <f>ROUND(I171*H171,2)</f>
        <v>0</v>
      </c>
      <c r="K171" s="208" t="s">
        <v>130</v>
      </c>
      <c r="L171" s="46"/>
      <c r="M171" s="213" t="s">
        <v>19</v>
      </c>
      <c r="N171" s="214" t="s">
        <v>46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0.00167</v>
      </c>
      <c r="T171" s="216">
        <f>S171*H171</f>
        <v>0.016032000000000001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228</v>
      </c>
      <c r="AT171" s="217" t="s">
        <v>126</v>
      </c>
      <c r="AU171" s="217" t="s">
        <v>132</v>
      </c>
      <c r="AY171" s="19" t="s">
        <v>123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132</v>
      </c>
      <c r="BK171" s="218">
        <f>ROUND(I171*H171,2)</f>
        <v>0</v>
      </c>
      <c r="BL171" s="19" t="s">
        <v>228</v>
      </c>
      <c r="BM171" s="217" t="s">
        <v>292</v>
      </c>
    </row>
    <row r="172" s="2" customFormat="1">
      <c r="A172" s="40"/>
      <c r="B172" s="41"/>
      <c r="C172" s="42"/>
      <c r="D172" s="219" t="s">
        <v>134</v>
      </c>
      <c r="E172" s="42"/>
      <c r="F172" s="220" t="s">
        <v>293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134</v>
      </c>
      <c r="AU172" s="19" t="s">
        <v>132</v>
      </c>
    </row>
    <row r="173" s="13" customFormat="1">
      <c r="A173" s="13"/>
      <c r="B173" s="224"/>
      <c r="C173" s="225"/>
      <c r="D173" s="226" t="s">
        <v>136</v>
      </c>
      <c r="E173" s="227" t="s">
        <v>19</v>
      </c>
      <c r="F173" s="228" t="s">
        <v>294</v>
      </c>
      <c r="G173" s="225"/>
      <c r="H173" s="229">
        <v>9.5999999999999996</v>
      </c>
      <c r="I173" s="230"/>
      <c r="J173" s="225"/>
      <c r="K173" s="225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136</v>
      </c>
      <c r="AU173" s="235" t="s">
        <v>132</v>
      </c>
      <c r="AV173" s="13" t="s">
        <v>132</v>
      </c>
      <c r="AW173" s="13" t="s">
        <v>35</v>
      </c>
      <c r="AX173" s="13" t="s">
        <v>82</v>
      </c>
      <c r="AY173" s="235" t="s">
        <v>123</v>
      </c>
    </row>
    <row r="174" s="12" customFormat="1" ht="22.8" customHeight="1">
      <c r="A174" s="12"/>
      <c r="B174" s="190"/>
      <c r="C174" s="191"/>
      <c r="D174" s="192" t="s">
        <v>73</v>
      </c>
      <c r="E174" s="204" t="s">
        <v>295</v>
      </c>
      <c r="F174" s="204" t="s">
        <v>296</v>
      </c>
      <c r="G174" s="191"/>
      <c r="H174" s="191"/>
      <c r="I174" s="194"/>
      <c r="J174" s="205">
        <f>BK174</f>
        <v>0</v>
      </c>
      <c r="K174" s="191"/>
      <c r="L174" s="196"/>
      <c r="M174" s="197"/>
      <c r="N174" s="198"/>
      <c r="O174" s="198"/>
      <c r="P174" s="199">
        <f>SUM(P175:P179)</f>
        <v>0</v>
      </c>
      <c r="Q174" s="198"/>
      <c r="R174" s="199">
        <f>SUM(R175:R179)</f>
        <v>0</v>
      </c>
      <c r="S174" s="198"/>
      <c r="T174" s="200">
        <f>SUM(T175:T179)</f>
        <v>0.050500000000000003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1" t="s">
        <v>132</v>
      </c>
      <c r="AT174" s="202" t="s">
        <v>73</v>
      </c>
      <c r="AU174" s="202" t="s">
        <v>82</v>
      </c>
      <c r="AY174" s="201" t="s">
        <v>123</v>
      </c>
      <c r="BK174" s="203">
        <f>SUM(BK175:BK179)</f>
        <v>0</v>
      </c>
    </row>
    <row r="175" s="2" customFormat="1" ht="24.15" customHeight="1">
      <c r="A175" s="40"/>
      <c r="B175" s="41"/>
      <c r="C175" s="206" t="s">
        <v>297</v>
      </c>
      <c r="D175" s="206" t="s">
        <v>126</v>
      </c>
      <c r="E175" s="207" t="s">
        <v>298</v>
      </c>
      <c r="F175" s="208" t="s">
        <v>299</v>
      </c>
      <c r="G175" s="209" t="s">
        <v>267</v>
      </c>
      <c r="H175" s="210">
        <v>9</v>
      </c>
      <c r="I175" s="211"/>
      <c r="J175" s="212">
        <f>ROUND(I175*H175,2)</f>
        <v>0</v>
      </c>
      <c r="K175" s="208" t="s">
        <v>130</v>
      </c>
      <c r="L175" s="46"/>
      <c r="M175" s="213" t="s">
        <v>19</v>
      </c>
      <c r="N175" s="214" t="s">
        <v>46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0.001</v>
      </c>
      <c r="T175" s="216">
        <f>S175*H175</f>
        <v>0.0090000000000000011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228</v>
      </c>
      <c r="AT175" s="217" t="s">
        <v>126</v>
      </c>
      <c r="AU175" s="217" t="s">
        <v>132</v>
      </c>
      <c r="AY175" s="19" t="s">
        <v>123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132</v>
      </c>
      <c r="BK175" s="218">
        <f>ROUND(I175*H175,2)</f>
        <v>0</v>
      </c>
      <c r="BL175" s="19" t="s">
        <v>228</v>
      </c>
      <c r="BM175" s="217" t="s">
        <v>300</v>
      </c>
    </row>
    <row r="176" s="2" customFormat="1">
      <c r="A176" s="40"/>
      <c r="B176" s="41"/>
      <c r="C176" s="42"/>
      <c r="D176" s="219" t="s">
        <v>134</v>
      </c>
      <c r="E176" s="42"/>
      <c r="F176" s="220" t="s">
        <v>301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134</v>
      </c>
      <c r="AU176" s="19" t="s">
        <v>132</v>
      </c>
    </row>
    <row r="177" s="2" customFormat="1" ht="16.5" customHeight="1">
      <c r="A177" s="40"/>
      <c r="B177" s="41"/>
      <c r="C177" s="206" t="s">
        <v>302</v>
      </c>
      <c r="D177" s="206" t="s">
        <v>126</v>
      </c>
      <c r="E177" s="207" t="s">
        <v>303</v>
      </c>
      <c r="F177" s="208" t="s">
        <v>304</v>
      </c>
      <c r="G177" s="209" t="s">
        <v>291</v>
      </c>
      <c r="H177" s="210">
        <v>8.3000000000000007</v>
      </c>
      <c r="I177" s="211"/>
      <c r="J177" s="212">
        <f>ROUND(I177*H177,2)</f>
        <v>0</v>
      </c>
      <c r="K177" s="208" t="s">
        <v>130</v>
      </c>
      <c r="L177" s="46"/>
      <c r="M177" s="213" t="s">
        <v>19</v>
      </c>
      <c r="N177" s="214" t="s">
        <v>46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0.0050000000000000001</v>
      </c>
      <c r="T177" s="216">
        <f>S177*H177</f>
        <v>0.041500000000000002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228</v>
      </c>
      <c r="AT177" s="217" t="s">
        <v>126</v>
      </c>
      <c r="AU177" s="217" t="s">
        <v>132</v>
      </c>
      <c r="AY177" s="19" t="s">
        <v>123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132</v>
      </c>
      <c r="BK177" s="218">
        <f>ROUND(I177*H177,2)</f>
        <v>0</v>
      </c>
      <c r="BL177" s="19" t="s">
        <v>228</v>
      </c>
      <c r="BM177" s="217" t="s">
        <v>305</v>
      </c>
    </row>
    <row r="178" s="2" customFormat="1">
      <c r="A178" s="40"/>
      <c r="B178" s="41"/>
      <c r="C178" s="42"/>
      <c r="D178" s="219" t="s">
        <v>134</v>
      </c>
      <c r="E178" s="42"/>
      <c r="F178" s="220" t="s">
        <v>306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134</v>
      </c>
      <c r="AU178" s="19" t="s">
        <v>132</v>
      </c>
    </row>
    <row r="179" s="13" customFormat="1">
      <c r="A179" s="13"/>
      <c r="B179" s="224"/>
      <c r="C179" s="225"/>
      <c r="D179" s="226" t="s">
        <v>136</v>
      </c>
      <c r="E179" s="227" t="s">
        <v>19</v>
      </c>
      <c r="F179" s="228" t="s">
        <v>307</v>
      </c>
      <c r="G179" s="225"/>
      <c r="H179" s="229">
        <v>8.3000000000000007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136</v>
      </c>
      <c r="AU179" s="235" t="s">
        <v>132</v>
      </c>
      <c r="AV179" s="13" t="s">
        <v>132</v>
      </c>
      <c r="AW179" s="13" t="s">
        <v>35</v>
      </c>
      <c r="AX179" s="13" t="s">
        <v>82</v>
      </c>
      <c r="AY179" s="235" t="s">
        <v>123</v>
      </c>
    </row>
    <row r="180" s="12" customFormat="1" ht="22.8" customHeight="1">
      <c r="A180" s="12"/>
      <c r="B180" s="190"/>
      <c r="C180" s="191"/>
      <c r="D180" s="192" t="s">
        <v>73</v>
      </c>
      <c r="E180" s="204" t="s">
        <v>308</v>
      </c>
      <c r="F180" s="204" t="s">
        <v>309</v>
      </c>
      <c r="G180" s="191"/>
      <c r="H180" s="191"/>
      <c r="I180" s="194"/>
      <c r="J180" s="205">
        <f>BK180</f>
        <v>0</v>
      </c>
      <c r="K180" s="191"/>
      <c r="L180" s="196"/>
      <c r="M180" s="197"/>
      <c r="N180" s="198"/>
      <c r="O180" s="198"/>
      <c r="P180" s="199">
        <f>SUM(P181:P191)</f>
        <v>0</v>
      </c>
      <c r="Q180" s="198"/>
      <c r="R180" s="199">
        <f>SUM(R181:R191)</f>
        <v>0</v>
      </c>
      <c r="S180" s="198"/>
      <c r="T180" s="200">
        <f>SUM(T181:T191)</f>
        <v>0.25403399999999998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1" t="s">
        <v>132</v>
      </c>
      <c r="AT180" s="202" t="s">
        <v>73</v>
      </c>
      <c r="AU180" s="202" t="s">
        <v>82</v>
      </c>
      <c r="AY180" s="201" t="s">
        <v>123</v>
      </c>
      <c r="BK180" s="203">
        <f>SUM(BK181:BK191)</f>
        <v>0</v>
      </c>
    </row>
    <row r="181" s="2" customFormat="1" ht="24.15" customHeight="1">
      <c r="A181" s="40"/>
      <c r="B181" s="41"/>
      <c r="C181" s="206" t="s">
        <v>310</v>
      </c>
      <c r="D181" s="206" t="s">
        <v>126</v>
      </c>
      <c r="E181" s="207" t="s">
        <v>311</v>
      </c>
      <c r="F181" s="208" t="s">
        <v>312</v>
      </c>
      <c r="G181" s="209" t="s">
        <v>129</v>
      </c>
      <c r="H181" s="210">
        <v>78.469999999999999</v>
      </c>
      <c r="I181" s="211"/>
      <c r="J181" s="212">
        <f>ROUND(I181*H181,2)</f>
        <v>0</v>
      </c>
      <c r="K181" s="208" t="s">
        <v>130</v>
      </c>
      <c r="L181" s="46"/>
      <c r="M181" s="213" t="s">
        <v>19</v>
      </c>
      <c r="N181" s="214" t="s">
        <v>46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0.0030000000000000001</v>
      </c>
      <c r="T181" s="216">
        <f>S181*H181</f>
        <v>0.23541000000000001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228</v>
      </c>
      <c r="AT181" s="217" t="s">
        <v>126</v>
      </c>
      <c r="AU181" s="217" t="s">
        <v>132</v>
      </c>
      <c r="AY181" s="19" t="s">
        <v>123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132</v>
      </c>
      <c r="BK181" s="218">
        <f>ROUND(I181*H181,2)</f>
        <v>0</v>
      </c>
      <c r="BL181" s="19" t="s">
        <v>228</v>
      </c>
      <c r="BM181" s="217" t="s">
        <v>313</v>
      </c>
    </row>
    <row r="182" s="2" customFormat="1">
      <c r="A182" s="40"/>
      <c r="B182" s="41"/>
      <c r="C182" s="42"/>
      <c r="D182" s="219" t="s">
        <v>134</v>
      </c>
      <c r="E182" s="42"/>
      <c r="F182" s="220" t="s">
        <v>314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134</v>
      </c>
      <c r="AU182" s="19" t="s">
        <v>132</v>
      </c>
    </row>
    <row r="183" s="13" customFormat="1">
      <c r="A183" s="13"/>
      <c r="B183" s="224"/>
      <c r="C183" s="225"/>
      <c r="D183" s="226" t="s">
        <v>136</v>
      </c>
      <c r="E183" s="227" t="s">
        <v>19</v>
      </c>
      <c r="F183" s="228" t="s">
        <v>315</v>
      </c>
      <c r="G183" s="225"/>
      <c r="H183" s="229">
        <v>78.469999999999999</v>
      </c>
      <c r="I183" s="230"/>
      <c r="J183" s="225"/>
      <c r="K183" s="225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136</v>
      </c>
      <c r="AU183" s="235" t="s">
        <v>132</v>
      </c>
      <c r="AV183" s="13" t="s">
        <v>132</v>
      </c>
      <c r="AW183" s="13" t="s">
        <v>35</v>
      </c>
      <c r="AX183" s="13" t="s">
        <v>82</v>
      </c>
      <c r="AY183" s="235" t="s">
        <v>123</v>
      </c>
    </row>
    <row r="184" s="2" customFormat="1" ht="21.75" customHeight="1">
      <c r="A184" s="40"/>
      <c r="B184" s="41"/>
      <c r="C184" s="206" t="s">
        <v>316</v>
      </c>
      <c r="D184" s="206" t="s">
        <v>126</v>
      </c>
      <c r="E184" s="207" t="s">
        <v>317</v>
      </c>
      <c r="F184" s="208" t="s">
        <v>318</v>
      </c>
      <c r="G184" s="209" t="s">
        <v>291</v>
      </c>
      <c r="H184" s="210">
        <v>62.079999999999998</v>
      </c>
      <c r="I184" s="211"/>
      <c r="J184" s="212">
        <f>ROUND(I184*H184,2)</f>
        <v>0</v>
      </c>
      <c r="K184" s="208" t="s">
        <v>130</v>
      </c>
      <c r="L184" s="46"/>
      <c r="M184" s="213" t="s">
        <v>19</v>
      </c>
      <c r="N184" s="214" t="s">
        <v>46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0.00029999999999999997</v>
      </c>
      <c r="T184" s="216">
        <f>S184*H184</f>
        <v>0.018623999999999998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228</v>
      </c>
      <c r="AT184" s="217" t="s">
        <v>126</v>
      </c>
      <c r="AU184" s="217" t="s">
        <v>132</v>
      </c>
      <c r="AY184" s="19" t="s">
        <v>123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132</v>
      </c>
      <c r="BK184" s="218">
        <f>ROUND(I184*H184,2)</f>
        <v>0</v>
      </c>
      <c r="BL184" s="19" t="s">
        <v>228</v>
      </c>
      <c r="BM184" s="217" t="s">
        <v>319</v>
      </c>
    </row>
    <row r="185" s="2" customFormat="1">
      <c r="A185" s="40"/>
      <c r="B185" s="41"/>
      <c r="C185" s="42"/>
      <c r="D185" s="219" t="s">
        <v>134</v>
      </c>
      <c r="E185" s="42"/>
      <c r="F185" s="220" t="s">
        <v>320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134</v>
      </c>
      <c r="AU185" s="19" t="s">
        <v>132</v>
      </c>
    </row>
    <row r="186" s="13" customFormat="1">
      <c r="A186" s="13"/>
      <c r="B186" s="224"/>
      <c r="C186" s="225"/>
      <c r="D186" s="226" t="s">
        <v>136</v>
      </c>
      <c r="E186" s="227" t="s">
        <v>19</v>
      </c>
      <c r="F186" s="228" t="s">
        <v>321</v>
      </c>
      <c r="G186" s="225"/>
      <c r="H186" s="229">
        <v>6.3799999999999999</v>
      </c>
      <c r="I186" s="230"/>
      <c r="J186" s="225"/>
      <c r="K186" s="225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136</v>
      </c>
      <c r="AU186" s="235" t="s">
        <v>132</v>
      </c>
      <c r="AV186" s="13" t="s">
        <v>132</v>
      </c>
      <c r="AW186" s="13" t="s">
        <v>35</v>
      </c>
      <c r="AX186" s="13" t="s">
        <v>74</v>
      </c>
      <c r="AY186" s="235" t="s">
        <v>123</v>
      </c>
    </row>
    <row r="187" s="13" customFormat="1">
      <c r="A187" s="13"/>
      <c r="B187" s="224"/>
      <c r="C187" s="225"/>
      <c r="D187" s="226" t="s">
        <v>136</v>
      </c>
      <c r="E187" s="227" t="s">
        <v>19</v>
      </c>
      <c r="F187" s="228" t="s">
        <v>322</v>
      </c>
      <c r="G187" s="225"/>
      <c r="H187" s="229">
        <v>12.1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136</v>
      </c>
      <c r="AU187" s="235" t="s">
        <v>132</v>
      </c>
      <c r="AV187" s="13" t="s">
        <v>132</v>
      </c>
      <c r="AW187" s="13" t="s">
        <v>35</v>
      </c>
      <c r="AX187" s="13" t="s">
        <v>74</v>
      </c>
      <c r="AY187" s="235" t="s">
        <v>123</v>
      </c>
    </row>
    <row r="188" s="13" customFormat="1">
      <c r="A188" s="13"/>
      <c r="B188" s="224"/>
      <c r="C188" s="225"/>
      <c r="D188" s="226" t="s">
        <v>136</v>
      </c>
      <c r="E188" s="227" t="s">
        <v>19</v>
      </c>
      <c r="F188" s="228" t="s">
        <v>323</v>
      </c>
      <c r="G188" s="225"/>
      <c r="H188" s="229">
        <v>15.699999999999999</v>
      </c>
      <c r="I188" s="230"/>
      <c r="J188" s="225"/>
      <c r="K188" s="225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136</v>
      </c>
      <c r="AU188" s="235" t="s">
        <v>132</v>
      </c>
      <c r="AV188" s="13" t="s">
        <v>132</v>
      </c>
      <c r="AW188" s="13" t="s">
        <v>35</v>
      </c>
      <c r="AX188" s="13" t="s">
        <v>74</v>
      </c>
      <c r="AY188" s="235" t="s">
        <v>123</v>
      </c>
    </row>
    <row r="189" s="13" customFormat="1">
      <c r="A189" s="13"/>
      <c r="B189" s="224"/>
      <c r="C189" s="225"/>
      <c r="D189" s="226" t="s">
        <v>136</v>
      </c>
      <c r="E189" s="227" t="s">
        <v>19</v>
      </c>
      <c r="F189" s="228" t="s">
        <v>324</v>
      </c>
      <c r="G189" s="225"/>
      <c r="H189" s="229">
        <v>12</v>
      </c>
      <c r="I189" s="230"/>
      <c r="J189" s="225"/>
      <c r="K189" s="225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136</v>
      </c>
      <c r="AU189" s="235" t="s">
        <v>132</v>
      </c>
      <c r="AV189" s="13" t="s">
        <v>132</v>
      </c>
      <c r="AW189" s="13" t="s">
        <v>35</v>
      </c>
      <c r="AX189" s="13" t="s">
        <v>74</v>
      </c>
      <c r="AY189" s="235" t="s">
        <v>123</v>
      </c>
    </row>
    <row r="190" s="13" customFormat="1">
      <c r="A190" s="13"/>
      <c r="B190" s="224"/>
      <c r="C190" s="225"/>
      <c r="D190" s="226" t="s">
        <v>136</v>
      </c>
      <c r="E190" s="227" t="s">
        <v>19</v>
      </c>
      <c r="F190" s="228" t="s">
        <v>325</v>
      </c>
      <c r="G190" s="225"/>
      <c r="H190" s="229">
        <v>15.9</v>
      </c>
      <c r="I190" s="230"/>
      <c r="J190" s="225"/>
      <c r="K190" s="225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136</v>
      </c>
      <c r="AU190" s="235" t="s">
        <v>132</v>
      </c>
      <c r="AV190" s="13" t="s">
        <v>132</v>
      </c>
      <c r="AW190" s="13" t="s">
        <v>35</v>
      </c>
      <c r="AX190" s="13" t="s">
        <v>74</v>
      </c>
      <c r="AY190" s="235" t="s">
        <v>123</v>
      </c>
    </row>
    <row r="191" s="14" customFormat="1">
      <c r="A191" s="14"/>
      <c r="B191" s="236"/>
      <c r="C191" s="237"/>
      <c r="D191" s="226" t="s">
        <v>136</v>
      </c>
      <c r="E191" s="238" t="s">
        <v>19</v>
      </c>
      <c r="F191" s="239" t="s">
        <v>197</v>
      </c>
      <c r="G191" s="237"/>
      <c r="H191" s="240">
        <v>62.079999999999998</v>
      </c>
      <c r="I191" s="241"/>
      <c r="J191" s="237"/>
      <c r="K191" s="237"/>
      <c r="L191" s="242"/>
      <c r="M191" s="247"/>
      <c r="N191" s="248"/>
      <c r="O191" s="248"/>
      <c r="P191" s="248"/>
      <c r="Q191" s="248"/>
      <c r="R191" s="248"/>
      <c r="S191" s="248"/>
      <c r="T191" s="24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136</v>
      </c>
      <c r="AU191" s="246" t="s">
        <v>132</v>
      </c>
      <c r="AV191" s="14" t="s">
        <v>131</v>
      </c>
      <c r="AW191" s="14" t="s">
        <v>35</v>
      </c>
      <c r="AX191" s="14" t="s">
        <v>82</v>
      </c>
      <c r="AY191" s="246" t="s">
        <v>123</v>
      </c>
    </row>
    <row r="192" s="2" customFormat="1" ht="6.96" customHeight="1">
      <c r="A192" s="40"/>
      <c r="B192" s="61"/>
      <c r="C192" s="62"/>
      <c r="D192" s="62"/>
      <c r="E192" s="62"/>
      <c r="F192" s="62"/>
      <c r="G192" s="62"/>
      <c r="H192" s="62"/>
      <c r="I192" s="62"/>
      <c r="J192" s="62"/>
      <c r="K192" s="62"/>
      <c r="L192" s="46"/>
      <c r="M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</row>
  </sheetData>
  <sheetProtection sheet="1" autoFilter="0" formatColumns="0" formatRows="0" objects="1" scenarios="1" spinCount="100000" saltValue="qLAxmXVNNLOi6JD9ZyrSASW/GilmYa1Dm9eovHUiHvTiwE3oGlQ0ORcZYHywu02K5BAoOEEgHZrMrWHFHQ1FJg==" hashValue="P3m7ilwChCMVYw/hmk0p6R5OyOHiVToGzEbGdf4bt23FOs3ZSqNwcizvhQLOwbM+w9y7Yy3IJjtwCPokOmVxUw==" algorithmName="SHA-512" password="CC35"/>
  <autoFilter ref="C89:K191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1/962031132"/>
    <hyperlink ref="F97" r:id="rId2" display="https://podminky.urs.cz/item/CS_URS_2025_01/962032231"/>
    <hyperlink ref="F100" r:id="rId3" display="https://podminky.urs.cz/item/CS_URS_2025_01/965081213"/>
    <hyperlink ref="F103" r:id="rId4" display="https://podminky.urs.cz/item/CS_URS_2025_01/965082923"/>
    <hyperlink ref="F106" r:id="rId5" display="https://podminky.urs.cz/item/CS_URS_2025_01/968062455"/>
    <hyperlink ref="F109" r:id="rId6" display="https://podminky.urs.cz/item/CS_URS_2025_01/968062745"/>
    <hyperlink ref="F112" r:id="rId7" display="https://podminky.urs.cz/item/CS_URS_2025_01/968082015"/>
    <hyperlink ref="F115" r:id="rId8" display="https://podminky.urs.cz/item/CS_URS_2025_01/968082016"/>
    <hyperlink ref="F118" r:id="rId9" display="https://podminky.urs.cz/item/CS_URS_2025_01/968082017"/>
    <hyperlink ref="F121" r:id="rId10" display="https://podminky.urs.cz/item/CS_URS_2025_01/978013191"/>
    <hyperlink ref="F132" r:id="rId11" display="https://podminky.urs.cz/item/CS_URS_2025_01/978059541"/>
    <hyperlink ref="F139" r:id="rId12" display="https://podminky.urs.cz/item/CS_URS_2025_01/997013112"/>
    <hyperlink ref="F141" r:id="rId13" display="https://podminky.urs.cz/item/CS_URS_2025_01/997013501"/>
    <hyperlink ref="F143" r:id="rId14" display="https://podminky.urs.cz/item/CS_URS_2025_01/997013509"/>
    <hyperlink ref="F145" r:id="rId15" display="https://podminky.urs.cz/item/CS_URS_2025_01/997013609"/>
    <hyperlink ref="F147" r:id="rId16" display="https://podminky.urs.cz/item/CS_URS_2025_01/997013631"/>
    <hyperlink ref="F149" r:id="rId17" display="https://podminky.urs.cz/item/CS_URS_2025_01/997013811"/>
    <hyperlink ref="F153" r:id="rId18" display="https://podminky.urs.cz/item/CS_URS_2025_01/725110811"/>
    <hyperlink ref="F155" r:id="rId19" display="https://podminky.urs.cz/item/CS_URS_2025_01/725210821"/>
    <hyperlink ref="F157" r:id="rId20" display="https://podminky.urs.cz/item/CS_URS_2025_01/725220832"/>
    <hyperlink ref="F159" r:id="rId21" display="https://podminky.urs.cz/item/CS_URS_2025_01/725820801"/>
    <hyperlink ref="F164" r:id="rId22" display="https://podminky.urs.cz/item/CS_URS_2025_01/735111810"/>
    <hyperlink ref="F168" r:id="rId23" display="https://podminky.urs.cz/item/CS_URS_2025_01/762522811"/>
    <hyperlink ref="F172" r:id="rId24" display="https://podminky.urs.cz/item/CS_URS_2025_01/764002851"/>
    <hyperlink ref="F176" r:id="rId25" display="https://podminky.urs.cz/item/CS_URS_2025_01/766491851"/>
    <hyperlink ref="F178" r:id="rId26" display="https://podminky.urs.cz/item/CS_URS_2025_01/766691812"/>
    <hyperlink ref="F182" r:id="rId27" display="https://podminky.urs.cz/item/CS_URS_2025_01/776201812"/>
    <hyperlink ref="F185" r:id="rId28" display="https://podminky.urs.cz/item/CS_URS_2025_01/7764108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STAVEBNÍ ÚPRAVA BYTU - K MUZEU 294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326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6. 3. 2025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ROUND(J93,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ROUND((SUM(BE93:BE404)),  2)</f>
        <v>0</v>
      </c>
      <c r="G33" s="40"/>
      <c r="H33" s="40"/>
      <c r="I33" s="150">
        <v>0.20999999999999999</v>
      </c>
      <c r="J33" s="149">
        <f>ROUND(((SUM(BE93:BE404))*I33),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ROUND((SUM(BF93:BF404)),  2)</f>
        <v>0</v>
      </c>
      <c r="G34" s="40"/>
      <c r="H34" s="40"/>
      <c r="I34" s="150">
        <v>0.12</v>
      </c>
      <c r="J34" s="149">
        <f>ROUND(((SUM(BF93:BF404))*I34),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ROUND((SUM(BG93:BG404)),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ROUND((SUM(BH93:BH404)),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ROUND((SUM(BI93:BI404)),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STAVEBNÍ ÚPRAVA BYTU - K MUZEU 294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Nový stav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 Muzeu č.p. 294</v>
      </c>
      <c r="G52" s="42"/>
      <c r="H52" s="42"/>
      <c r="I52" s="34" t="s">
        <v>23</v>
      </c>
      <c r="J52" s="74" t="str">
        <f>IF(J12="","",J12)</f>
        <v>6. 3. 2025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Město Petřvald</v>
      </c>
      <c r="G54" s="42"/>
      <c r="H54" s="42"/>
      <c r="I54" s="34" t="s">
        <v>32</v>
      </c>
      <c r="J54" s="38" t="str">
        <f>E21</f>
        <v>Stavební a rozvojová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J93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J94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327</v>
      </c>
      <c r="E61" s="176"/>
      <c r="F61" s="176"/>
      <c r="G61" s="176"/>
      <c r="H61" s="176"/>
      <c r="I61" s="176"/>
      <c r="J61" s="177">
        <f>J95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328</v>
      </c>
      <c r="E62" s="176"/>
      <c r="F62" s="176"/>
      <c r="G62" s="176"/>
      <c r="H62" s="176"/>
      <c r="I62" s="176"/>
      <c r="J62" s="177">
        <f>J110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329</v>
      </c>
      <c r="E63" s="176"/>
      <c r="F63" s="176"/>
      <c r="G63" s="176"/>
      <c r="H63" s="176"/>
      <c r="I63" s="176"/>
      <c r="J63" s="177">
        <f>J159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100</v>
      </c>
      <c r="E64" s="170"/>
      <c r="F64" s="170"/>
      <c r="G64" s="170"/>
      <c r="H64" s="170"/>
      <c r="I64" s="170"/>
      <c r="J64" s="171">
        <f>J162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330</v>
      </c>
      <c r="E65" s="176"/>
      <c r="F65" s="176"/>
      <c r="G65" s="176"/>
      <c r="H65" s="176"/>
      <c r="I65" s="176"/>
      <c r="J65" s="177">
        <f>J163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104</v>
      </c>
      <c r="E66" s="176"/>
      <c r="F66" s="176"/>
      <c r="G66" s="176"/>
      <c r="H66" s="176"/>
      <c r="I66" s="176"/>
      <c r="J66" s="177">
        <f>J182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331</v>
      </c>
      <c r="E67" s="176"/>
      <c r="F67" s="176"/>
      <c r="G67" s="176"/>
      <c r="H67" s="176"/>
      <c r="I67" s="176"/>
      <c r="J67" s="177">
        <f>J201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105</v>
      </c>
      <c r="E68" s="176"/>
      <c r="F68" s="176"/>
      <c r="G68" s="176"/>
      <c r="H68" s="176"/>
      <c r="I68" s="176"/>
      <c r="J68" s="177">
        <f>J234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106</v>
      </c>
      <c r="E69" s="176"/>
      <c r="F69" s="176"/>
      <c r="G69" s="176"/>
      <c r="H69" s="176"/>
      <c r="I69" s="176"/>
      <c r="J69" s="177">
        <f>J241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332</v>
      </c>
      <c r="E70" s="176"/>
      <c r="F70" s="176"/>
      <c r="G70" s="176"/>
      <c r="H70" s="176"/>
      <c r="I70" s="176"/>
      <c r="J70" s="177">
        <f>J283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107</v>
      </c>
      <c r="E71" s="176"/>
      <c r="F71" s="176"/>
      <c r="G71" s="176"/>
      <c r="H71" s="176"/>
      <c r="I71" s="176"/>
      <c r="J71" s="177">
        <f>J322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333</v>
      </c>
      <c r="E72" s="176"/>
      <c r="F72" s="176"/>
      <c r="G72" s="176"/>
      <c r="H72" s="176"/>
      <c r="I72" s="176"/>
      <c r="J72" s="177">
        <f>J360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334</v>
      </c>
      <c r="E73" s="176"/>
      <c r="F73" s="176"/>
      <c r="G73" s="176"/>
      <c r="H73" s="176"/>
      <c r="I73" s="176"/>
      <c r="J73" s="177">
        <f>J395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108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62" t="str">
        <f>E7</f>
        <v>STAVEBNÍ ÚPRAVA BYTU - K MUZEU 294</v>
      </c>
      <c r="F83" s="34"/>
      <c r="G83" s="34"/>
      <c r="H83" s="34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91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E9</f>
        <v>02 - Nový stav</v>
      </c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F12</f>
        <v>K Muzeu č.p. 294</v>
      </c>
      <c r="G87" s="42"/>
      <c r="H87" s="42"/>
      <c r="I87" s="34" t="s">
        <v>23</v>
      </c>
      <c r="J87" s="74" t="str">
        <f>IF(J12="","",J12)</f>
        <v>6. 3. 2025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5.65" customHeight="1">
      <c r="A89" s="40"/>
      <c r="B89" s="41"/>
      <c r="C89" s="34" t="s">
        <v>25</v>
      </c>
      <c r="D89" s="42"/>
      <c r="E89" s="42"/>
      <c r="F89" s="29" t="str">
        <f>E15</f>
        <v>Město Petřvald</v>
      </c>
      <c r="G89" s="42"/>
      <c r="H89" s="42"/>
      <c r="I89" s="34" t="s">
        <v>32</v>
      </c>
      <c r="J89" s="38" t="str">
        <f>E21</f>
        <v>Stavební a rozvojová s.r.o.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30</v>
      </c>
      <c r="D90" s="42"/>
      <c r="E90" s="42"/>
      <c r="F90" s="29" t="str">
        <f>IF(E18="","",E18)</f>
        <v>Vyplň údaj</v>
      </c>
      <c r="G90" s="42"/>
      <c r="H90" s="42"/>
      <c r="I90" s="34" t="s">
        <v>36</v>
      </c>
      <c r="J90" s="38" t="str">
        <f>E24</f>
        <v xml:space="preserve"> </v>
      </c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79"/>
      <c r="B92" s="180"/>
      <c r="C92" s="181" t="s">
        <v>109</v>
      </c>
      <c r="D92" s="182" t="s">
        <v>59</v>
      </c>
      <c r="E92" s="182" t="s">
        <v>55</v>
      </c>
      <c r="F92" s="182" t="s">
        <v>56</v>
      </c>
      <c r="G92" s="182" t="s">
        <v>110</v>
      </c>
      <c r="H92" s="182" t="s">
        <v>111</v>
      </c>
      <c r="I92" s="182" t="s">
        <v>112</v>
      </c>
      <c r="J92" s="182" t="s">
        <v>95</v>
      </c>
      <c r="K92" s="183" t="s">
        <v>113</v>
      </c>
      <c r="L92" s="184"/>
      <c r="M92" s="94" t="s">
        <v>19</v>
      </c>
      <c r="N92" s="95" t="s">
        <v>44</v>
      </c>
      <c r="O92" s="95" t="s">
        <v>114</v>
      </c>
      <c r="P92" s="95" t="s">
        <v>115</v>
      </c>
      <c r="Q92" s="95" t="s">
        <v>116</v>
      </c>
      <c r="R92" s="95" t="s">
        <v>117</v>
      </c>
      <c r="S92" s="95" t="s">
        <v>118</v>
      </c>
      <c r="T92" s="96" t="s">
        <v>119</v>
      </c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</row>
    <row r="93" s="2" customFormat="1" ht="22.8" customHeight="1">
      <c r="A93" s="40"/>
      <c r="B93" s="41"/>
      <c r="C93" s="101" t="s">
        <v>120</v>
      </c>
      <c r="D93" s="42"/>
      <c r="E93" s="42"/>
      <c r="F93" s="42"/>
      <c r="G93" s="42"/>
      <c r="H93" s="42"/>
      <c r="I93" s="42"/>
      <c r="J93" s="185">
        <f>BK93</f>
        <v>0</v>
      </c>
      <c r="K93" s="42"/>
      <c r="L93" s="46"/>
      <c r="M93" s="97"/>
      <c r="N93" s="186"/>
      <c r="O93" s="98"/>
      <c r="P93" s="187">
        <f>P94+P162</f>
        <v>0</v>
      </c>
      <c r="Q93" s="98"/>
      <c r="R93" s="187">
        <f>R94+R162</f>
        <v>12.967636600000002</v>
      </c>
      <c r="S93" s="98"/>
      <c r="T93" s="188">
        <f>T94+T162</f>
        <v>0.0059550000000000002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73</v>
      </c>
      <c r="AU93" s="19" t="s">
        <v>96</v>
      </c>
      <c r="BK93" s="189">
        <f>BK94+BK162</f>
        <v>0</v>
      </c>
    </row>
    <row r="94" s="12" customFormat="1" ht="25.92" customHeight="1">
      <c r="A94" s="12"/>
      <c r="B94" s="190"/>
      <c r="C94" s="191"/>
      <c r="D94" s="192" t="s">
        <v>73</v>
      </c>
      <c r="E94" s="193" t="s">
        <v>121</v>
      </c>
      <c r="F94" s="193" t="s">
        <v>122</v>
      </c>
      <c r="G94" s="191"/>
      <c r="H94" s="191"/>
      <c r="I94" s="194"/>
      <c r="J94" s="195">
        <f>BK94</f>
        <v>0</v>
      </c>
      <c r="K94" s="191"/>
      <c r="L94" s="196"/>
      <c r="M94" s="197"/>
      <c r="N94" s="198"/>
      <c r="O94" s="198"/>
      <c r="P94" s="199">
        <f>P95+P110+P159</f>
        <v>0</v>
      </c>
      <c r="Q94" s="198"/>
      <c r="R94" s="199">
        <f>R95+R110+R159</f>
        <v>5.4993629500000001</v>
      </c>
      <c r="S94" s="198"/>
      <c r="T94" s="200">
        <f>T95+T110+T159</f>
        <v>0.0059550000000000002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82</v>
      </c>
      <c r="AT94" s="202" t="s">
        <v>73</v>
      </c>
      <c r="AU94" s="202" t="s">
        <v>74</v>
      </c>
      <c r="AY94" s="201" t="s">
        <v>123</v>
      </c>
      <c r="BK94" s="203">
        <f>BK95+BK110+BK159</f>
        <v>0</v>
      </c>
    </row>
    <row r="95" s="12" customFormat="1" ht="22.8" customHeight="1">
      <c r="A95" s="12"/>
      <c r="B95" s="190"/>
      <c r="C95" s="191"/>
      <c r="D95" s="192" t="s">
        <v>73</v>
      </c>
      <c r="E95" s="204" t="s">
        <v>144</v>
      </c>
      <c r="F95" s="204" t="s">
        <v>335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SUM(P96:P109)</f>
        <v>0</v>
      </c>
      <c r="Q95" s="198"/>
      <c r="R95" s="199">
        <f>SUM(R96:R109)</f>
        <v>0.52658234999999987</v>
      </c>
      <c r="S95" s="198"/>
      <c r="T95" s="200">
        <f>SUM(T96:T109)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82</v>
      </c>
      <c r="AT95" s="202" t="s">
        <v>73</v>
      </c>
      <c r="AU95" s="202" t="s">
        <v>82</v>
      </c>
      <c r="AY95" s="201" t="s">
        <v>123</v>
      </c>
      <c r="BK95" s="203">
        <f>SUM(BK96:BK109)</f>
        <v>0</v>
      </c>
    </row>
    <row r="96" s="2" customFormat="1" ht="44.25" customHeight="1">
      <c r="A96" s="40"/>
      <c r="B96" s="41"/>
      <c r="C96" s="206" t="s">
        <v>82</v>
      </c>
      <c r="D96" s="206" t="s">
        <v>126</v>
      </c>
      <c r="E96" s="207" t="s">
        <v>336</v>
      </c>
      <c r="F96" s="208" t="s">
        <v>337</v>
      </c>
      <c r="G96" s="209" t="s">
        <v>129</v>
      </c>
      <c r="H96" s="210">
        <v>2.0499999999999998</v>
      </c>
      <c r="I96" s="211"/>
      <c r="J96" s="212">
        <f>ROUND(I96*H96,2)</f>
        <v>0</v>
      </c>
      <c r="K96" s="208" t="s">
        <v>130</v>
      </c>
      <c r="L96" s="46"/>
      <c r="M96" s="213" t="s">
        <v>19</v>
      </c>
      <c r="N96" s="214" t="s">
        <v>46</v>
      </c>
      <c r="O96" s="86"/>
      <c r="P96" s="215">
        <f>O96*H96</f>
        <v>0</v>
      </c>
      <c r="Q96" s="215">
        <v>0.21959999999999999</v>
      </c>
      <c r="R96" s="215">
        <f>Q96*H96</f>
        <v>0.45017999999999991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131</v>
      </c>
      <c r="AT96" s="217" t="s">
        <v>126</v>
      </c>
      <c r="AU96" s="217" t="s">
        <v>132</v>
      </c>
      <c r="AY96" s="19" t="s">
        <v>123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132</v>
      </c>
      <c r="BK96" s="218">
        <f>ROUND(I96*H96,2)</f>
        <v>0</v>
      </c>
      <c r="BL96" s="19" t="s">
        <v>131</v>
      </c>
      <c r="BM96" s="217" t="s">
        <v>338</v>
      </c>
    </row>
    <row r="97" s="2" customFormat="1">
      <c r="A97" s="40"/>
      <c r="B97" s="41"/>
      <c r="C97" s="42"/>
      <c r="D97" s="219" t="s">
        <v>134</v>
      </c>
      <c r="E97" s="42"/>
      <c r="F97" s="220" t="s">
        <v>339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134</v>
      </c>
      <c r="AU97" s="19" t="s">
        <v>132</v>
      </c>
    </row>
    <row r="98" s="13" customFormat="1">
      <c r="A98" s="13"/>
      <c r="B98" s="224"/>
      <c r="C98" s="225"/>
      <c r="D98" s="226" t="s">
        <v>136</v>
      </c>
      <c r="E98" s="227" t="s">
        <v>19</v>
      </c>
      <c r="F98" s="228" t="s">
        <v>340</v>
      </c>
      <c r="G98" s="225"/>
      <c r="H98" s="229">
        <v>2.0499999999999998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136</v>
      </c>
      <c r="AU98" s="235" t="s">
        <v>132</v>
      </c>
      <c r="AV98" s="13" t="s">
        <v>132</v>
      </c>
      <c r="AW98" s="13" t="s">
        <v>35</v>
      </c>
      <c r="AX98" s="13" t="s">
        <v>82</v>
      </c>
      <c r="AY98" s="235" t="s">
        <v>123</v>
      </c>
    </row>
    <row r="99" s="15" customFormat="1">
      <c r="A99" s="15"/>
      <c r="B99" s="250"/>
      <c r="C99" s="251"/>
      <c r="D99" s="226" t="s">
        <v>136</v>
      </c>
      <c r="E99" s="252" t="s">
        <v>19</v>
      </c>
      <c r="F99" s="253" t="s">
        <v>341</v>
      </c>
      <c r="G99" s="251"/>
      <c r="H99" s="252" t="s">
        <v>19</v>
      </c>
      <c r="I99" s="254"/>
      <c r="J99" s="251"/>
      <c r="K99" s="251"/>
      <c r="L99" s="255"/>
      <c r="M99" s="256"/>
      <c r="N99" s="257"/>
      <c r="O99" s="257"/>
      <c r="P99" s="257"/>
      <c r="Q99" s="257"/>
      <c r="R99" s="257"/>
      <c r="S99" s="257"/>
      <c r="T99" s="258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9" t="s">
        <v>136</v>
      </c>
      <c r="AU99" s="259" t="s">
        <v>132</v>
      </c>
      <c r="AV99" s="15" t="s">
        <v>82</v>
      </c>
      <c r="AW99" s="15" t="s">
        <v>35</v>
      </c>
      <c r="AX99" s="15" t="s">
        <v>74</v>
      </c>
      <c r="AY99" s="259" t="s">
        <v>123</v>
      </c>
    </row>
    <row r="100" s="2" customFormat="1" ht="49.05" customHeight="1">
      <c r="A100" s="40"/>
      <c r="B100" s="41"/>
      <c r="C100" s="206" t="s">
        <v>132</v>
      </c>
      <c r="D100" s="206" t="s">
        <v>126</v>
      </c>
      <c r="E100" s="207" t="s">
        <v>342</v>
      </c>
      <c r="F100" s="208" t="s">
        <v>343</v>
      </c>
      <c r="G100" s="209" t="s">
        <v>129</v>
      </c>
      <c r="H100" s="210">
        <v>0.93500000000000005</v>
      </c>
      <c r="I100" s="211"/>
      <c r="J100" s="212">
        <f>ROUND(I100*H100,2)</f>
        <v>0</v>
      </c>
      <c r="K100" s="208" t="s">
        <v>130</v>
      </c>
      <c r="L100" s="46"/>
      <c r="M100" s="213" t="s">
        <v>19</v>
      </c>
      <c r="N100" s="214" t="s">
        <v>46</v>
      </c>
      <c r="O100" s="86"/>
      <c r="P100" s="215">
        <f>O100*H100</f>
        <v>0</v>
      </c>
      <c r="Q100" s="215">
        <v>0.080610000000000001</v>
      </c>
      <c r="R100" s="215">
        <f>Q100*H100</f>
        <v>0.075370350000000003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131</v>
      </c>
      <c r="AT100" s="217" t="s">
        <v>126</v>
      </c>
      <c r="AU100" s="217" t="s">
        <v>132</v>
      </c>
      <c r="AY100" s="19" t="s">
        <v>123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132</v>
      </c>
      <c r="BK100" s="218">
        <f>ROUND(I100*H100,2)</f>
        <v>0</v>
      </c>
      <c r="BL100" s="19" t="s">
        <v>131</v>
      </c>
      <c r="BM100" s="217" t="s">
        <v>344</v>
      </c>
    </row>
    <row r="101" s="2" customFormat="1">
      <c r="A101" s="40"/>
      <c r="B101" s="41"/>
      <c r="C101" s="42"/>
      <c r="D101" s="219" t="s">
        <v>134</v>
      </c>
      <c r="E101" s="42"/>
      <c r="F101" s="220" t="s">
        <v>345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134</v>
      </c>
      <c r="AU101" s="19" t="s">
        <v>132</v>
      </c>
    </row>
    <row r="102" s="13" customFormat="1">
      <c r="A102" s="13"/>
      <c r="B102" s="224"/>
      <c r="C102" s="225"/>
      <c r="D102" s="226" t="s">
        <v>136</v>
      </c>
      <c r="E102" s="227" t="s">
        <v>19</v>
      </c>
      <c r="F102" s="228" t="s">
        <v>346</v>
      </c>
      <c r="G102" s="225"/>
      <c r="H102" s="229">
        <v>0.93500000000000005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136</v>
      </c>
      <c r="AU102" s="235" t="s">
        <v>132</v>
      </c>
      <c r="AV102" s="13" t="s">
        <v>132</v>
      </c>
      <c r="AW102" s="13" t="s">
        <v>35</v>
      </c>
      <c r="AX102" s="13" t="s">
        <v>82</v>
      </c>
      <c r="AY102" s="235" t="s">
        <v>123</v>
      </c>
    </row>
    <row r="103" s="15" customFormat="1">
      <c r="A103" s="15"/>
      <c r="B103" s="250"/>
      <c r="C103" s="251"/>
      <c r="D103" s="226" t="s">
        <v>136</v>
      </c>
      <c r="E103" s="252" t="s">
        <v>19</v>
      </c>
      <c r="F103" s="253" t="s">
        <v>347</v>
      </c>
      <c r="G103" s="251"/>
      <c r="H103" s="252" t="s">
        <v>19</v>
      </c>
      <c r="I103" s="254"/>
      <c r="J103" s="251"/>
      <c r="K103" s="251"/>
      <c r="L103" s="255"/>
      <c r="M103" s="256"/>
      <c r="N103" s="257"/>
      <c r="O103" s="257"/>
      <c r="P103" s="257"/>
      <c r="Q103" s="257"/>
      <c r="R103" s="257"/>
      <c r="S103" s="257"/>
      <c r="T103" s="258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9" t="s">
        <v>136</v>
      </c>
      <c r="AU103" s="259" t="s">
        <v>132</v>
      </c>
      <c r="AV103" s="15" t="s">
        <v>82</v>
      </c>
      <c r="AW103" s="15" t="s">
        <v>35</v>
      </c>
      <c r="AX103" s="15" t="s">
        <v>74</v>
      </c>
      <c r="AY103" s="259" t="s">
        <v>123</v>
      </c>
    </row>
    <row r="104" s="2" customFormat="1" ht="24.15" customHeight="1">
      <c r="A104" s="40"/>
      <c r="B104" s="41"/>
      <c r="C104" s="206" t="s">
        <v>144</v>
      </c>
      <c r="D104" s="206" t="s">
        <v>126</v>
      </c>
      <c r="E104" s="207" t="s">
        <v>348</v>
      </c>
      <c r="F104" s="208" t="s">
        <v>349</v>
      </c>
      <c r="G104" s="209" t="s">
        <v>291</v>
      </c>
      <c r="H104" s="210">
        <v>1.6000000000000001</v>
      </c>
      <c r="I104" s="211"/>
      <c r="J104" s="212">
        <f>ROUND(I104*H104,2)</f>
        <v>0</v>
      </c>
      <c r="K104" s="208" t="s">
        <v>130</v>
      </c>
      <c r="L104" s="46"/>
      <c r="M104" s="213" t="s">
        <v>19</v>
      </c>
      <c r="N104" s="214" t="s">
        <v>46</v>
      </c>
      <c r="O104" s="86"/>
      <c r="P104" s="215">
        <f>O104*H104</f>
        <v>0</v>
      </c>
      <c r="Q104" s="215">
        <v>0.00012</v>
      </c>
      <c r="R104" s="215">
        <f>Q104*H104</f>
        <v>0.00019200000000000001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131</v>
      </c>
      <c r="AT104" s="217" t="s">
        <v>126</v>
      </c>
      <c r="AU104" s="217" t="s">
        <v>132</v>
      </c>
      <c r="AY104" s="19" t="s">
        <v>123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132</v>
      </c>
      <c r="BK104" s="218">
        <f>ROUND(I104*H104,2)</f>
        <v>0</v>
      </c>
      <c r="BL104" s="19" t="s">
        <v>131</v>
      </c>
      <c r="BM104" s="217" t="s">
        <v>350</v>
      </c>
    </row>
    <row r="105" s="2" customFormat="1">
      <c r="A105" s="40"/>
      <c r="B105" s="41"/>
      <c r="C105" s="42"/>
      <c r="D105" s="219" t="s">
        <v>134</v>
      </c>
      <c r="E105" s="42"/>
      <c r="F105" s="220" t="s">
        <v>351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134</v>
      </c>
      <c r="AU105" s="19" t="s">
        <v>132</v>
      </c>
    </row>
    <row r="106" s="13" customFormat="1">
      <c r="A106" s="13"/>
      <c r="B106" s="224"/>
      <c r="C106" s="225"/>
      <c r="D106" s="226" t="s">
        <v>136</v>
      </c>
      <c r="E106" s="227" t="s">
        <v>19</v>
      </c>
      <c r="F106" s="228" t="s">
        <v>352</v>
      </c>
      <c r="G106" s="225"/>
      <c r="H106" s="229">
        <v>1.6000000000000001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136</v>
      </c>
      <c r="AU106" s="235" t="s">
        <v>132</v>
      </c>
      <c r="AV106" s="13" t="s">
        <v>132</v>
      </c>
      <c r="AW106" s="13" t="s">
        <v>35</v>
      </c>
      <c r="AX106" s="13" t="s">
        <v>82</v>
      </c>
      <c r="AY106" s="235" t="s">
        <v>123</v>
      </c>
    </row>
    <row r="107" s="2" customFormat="1" ht="24.15" customHeight="1">
      <c r="A107" s="40"/>
      <c r="B107" s="41"/>
      <c r="C107" s="206" t="s">
        <v>131</v>
      </c>
      <c r="D107" s="206" t="s">
        <v>126</v>
      </c>
      <c r="E107" s="207" t="s">
        <v>353</v>
      </c>
      <c r="F107" s="208" t="s">
        <v>354</v>
      </c>
      <c r="G107" s="209" t="s">
        <v>291</v>
      </c>
      <c r="H107" s="210">
        <v>6</v>
      </c>
      <c r="I107" s="211"/>
      <c r="J107" s="212">
        <f>ROUND(I107*H107,2)</f>
        <v>0</v>
      </c>
      <c r="K107" s="208" t="s">
        <v>130</v>
      </c>
      <c r="L107" s="46"/>
      <c r="M107" s="213" t="s">
        <v>19</v>
      </c>
      <c r="N107" s="214" t="s">
        <v>46</v>
      </c>
      <c r="O107" s="86"/>
      <c r="P107" s="215">
        <f>O107*H107</f>
        <v>0</v>
      </c>
      <c r="Q107" s="215">
        <v>0.00013999999999999999</v>
      </c>
      <c r="R107" s="215">
        <f>Q107*H107</f>
        <v>0.00083999999999999993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131</v>
      </c>
      <c r="AT107" s="217" t="s">
        <v>126</v>
      </c>
      <c r="AU107" s="217" t="s">
        <v>132</v>
      </c>
      <c r="AY107" s="19" t="s">
        <v>123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132</v>
      </c>
      <c r="BK107" s="218">
        <f>ROUND(I107*H107,2)</f>
        <v>0</v>
      </c>
      <c r="BL107" s="19" t="s">
        <v>131</v>
      </c>
      <c r="BM107" s="217" t="s">
        <v>355</v>
      </c>
    </row>
    <row r="108" s="2" customFormat="1">
      <c r="A108" s="40"/>
      <c r="B108" s="41"/>
      <c r="C108" s="42"/>
      <c r="D108" s="219" t="s">
        <v>134</v>
      </c>
      <c r="E108" s="42"/>
      <c r="F108" s="220" t="s">
        <v>356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134</v>
      </c>
      <c r="AU108" s="19" t="s">
        <v>132</v>
      </c>
    </row>
    <row r="109" s="13" customFormat="1">
      <c r="A109" s="13"/>
      <c r="B109" s="224"/>
      <c r="C109" s="225"/>
      <c r="D109" s="226" t="s">
        <v>136</v>
      </c>
      <c r="E109" s="227" t="s">
        <v>19</v>
      </c>
      <c r="F109" s="228" t="s">
        <v>357</v>
      </c>
      <c r="G109" s="225"/>
      <c r="H109" s="229">
        <v>6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136</v>
      </c>
      <c r="AU109" s="235" t="s">
        <v>132</v>
      </c>
      <c r="AV109" s="13" t="s">
        <v>132</v>
      </c>
      <c r="AW109" s="13" t="s">
        <v>35</v>
      </c>
      <c r="AX109" s="13" t="s">
        <v>82</v>
      </c>
      <c r="AY109" s="235" t="s">
        <v>123</v>
      </c>
    </row>
    <row r="110" s="12" customFormat="1" ht="22.8" customHeight="1">
      <c r="A110" s="12"/>
      <c r="B110" s="190"/>
      <c r="C110" s="191"/>
      <c r="D110" s="192" t="s">
        <v>73</v>
      </c>
      <c r="E110" s="204" t="s">
        <v>161</v>
      </c>
      <c r="F110" s="204" t="s">
        <v>358</v>
      </c>
      <c r="G110" s="191"/>
      <c r="H110" s="191"/>
      <c r="I110" s="194"/>
      <c r="J110" s="205">
        <f>BK110</f>
        <v>0</v>
      </c>
      <c r="K110" s="191"/>
      <c r="L110" s="196"/>
      <c r="M110" s="197"/>
      <c r="N110" s="198"/>
      <c r="O110" s="198"/>
      <c r="P110" s="199">
        <f>SUM(P111:P158)</f>
        <v>0</v>
      </c>
      <c r="Q110" s="198"/>
      <c r="R110" s="199">
        <f>SUM(R111:R158)</f>
        <v>4.9727806000000001</v>
      </c>
      <c r="S110" s="198"/>
      <c r="T110" s="200">
        <f>SUM(T111:T158)</f>
        <v>0.0059550000000000002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82</v>
      </c>
      <c r="AT110" s="202" t="s">
        <v>73</v>
      </c>
      <c r="AU110" s="202" t="s">
        <v>82</v>
      </c>
      <c r="AY110" s="201" t="s">
        <v>123</v>
      </c>
      <c r="BK110" s="203">
        <f>SUM(BK111:BK158)</f>
        <v>0</v>
      </c>
    </row>
    <row r="111" s="2" customFormat="1" ht="33" customHeight="1">
      <c r="A111" s="40"/>
      <c r="B111" s="41"/>
      <c r="C111" s="206" t="s">
        <v>155</v>
      </c>
      <c r="D111" s="206" t="s">
        <v>126</v>
      </c>
      <c r="E111" s="207" t="s">
        <v>359</v>
      </c>
      <c r="F111" s="208" t="s">
        <v>360</v>
      </c>
      <c r="G111" s="209" t="s">
        <v>129</v>
      </c>
      <c r="H111" s="210">
        <v>99.25</v>
      </c>
      <c r="I111" s="211"/>
      <c r="J111" s="212">
        <f>ROUND(I111*H111,2)</f>
        <v>0</v>
      </c>
      <c r="K111" s="208" t="s">
        <v>130</v>
      </c>
      <c r="L111" s="46"/>
      <c r="M111" s="213" t="s">
        <v>19</v>
      </c>
      <c r="N111" s="214" t="s">
        <v>46</v>
      </c>
      <c r="O111" s="86"/>
      <c r="P111" s="215">
        <f>O111*H111</f>
        <v>0</v>
      </c>
      <c r="Q111" s="215">
        <v>9.0000000000000006E-05</v>
      </c>
      <c r="R111" s="215">
        <f>Q111*H111</f>
        <v>0.0089325000000000012</v>
      </c>
      <c r="S111" s="215">
        <v>6.0000000000000002E-05</v>
      </c>
      <c r="T111" s="216">
        <f>S111*H111</f>
        <v>0.0059550000000000002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131</v>
      </c>
      <c r="AT111" s="217" t="s">
        <v>126</v>
      </c>
      <c r="AU111" s="217" t="s">
        <v>132</v>
      </c>
      <c r="AY111" s="19" t="s">
        <v>123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132</v>
      </c>
      <c r="BK111" s="218">
        <f>ROUND(I111*H111,2)</f>
        <v>0</v>
      </c>
      <c r="BL111" s="19" t="s">
        <v>131</v>
      </c>
      <c r="BM111" s="217" t="s">
        <v>361</v>
      </c>
    </row>
    <row r="112" s="2" customFormat="1">
      <c r="A112" s="40"/>
      <c r="B112" s="41"/>
      <c r="C112" s="42"/>
      <c r="D112" s="219" t="s">
        <v>134</v>
      </c>
      <c r="E112" s="42"/>
      <c r="F112" s="220" t="s">
        <v>362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134</v>
      </c>
      <c r="AU112" s="19" t="s">
        <v>132</v>
      </c>
    </row>
    <row r="113" s="13" customFormat="1">
      <c r="A113" s="13"/>
      <c r="B113" s="224"/>
      <c r="C113" s="225"/>
      <c r="D113" s="226" t="s">
        <v>136</v>
      </c>
      <c r="E113" s="227" t="s">
        <v>19</v>
      </c>
      <c r="F113" s="228" t="s">
        <v>363</v>
      </c>
      <c r="G113" s="225"/>
      <c r="H113" s="229">
        <v>77.810000000000002</v>
      </c>
      <c r="I113" s="230"/>
      <c r="J113" s="225"/>
      <c r="K113" s="225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136</v>
      </c>
      <c r="AU113" s="235" t="s">
        <v>132</v>
      </c>
      <c r="AV113" s="13" t="s">
        <v>132</v>
      </c>
      <c r="AW113" s="13" t="s">
        <v>35</v>
      </c>
      <c r="AX113" s="13" t="s">
        <v>74</v>
      </c>
      <c r="AY113" s="235" t="s">
        <v>123</v>
      </c>
    </row>
    <row r="114" s="13" customFormat="1">
      <c r="A114" s="13"/>
      <c r="B114" s="224"/>
      <c r="C114" s="225"/>
      <c r="D114" s="226" t="s">
        <v>136</v>
      </c>
      <c r="E114" s="227" t="s">
        <v>19</v>
      </c>
      <c r="F114" s="228" t="s">
        <v>364</v>
      </c>
      <c r="G114" s="225"/>
      <c r="H114" s="229">
        <v>8.3000000000000007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136</v>
      </c>
      <c r="AU114" s="235" t="s">
        <v>132</v>
      </c>
      <c r="AV114" s="13" t="s">
        <v>132</v>
      </c>
      <c r="AW114" s="13" t="s">
        <v>35</v>
      </c>
      <c r="AX114" s="13" t="s">
        <v>74</v>
      </c>
      <c r="AY114" s="235" t="s">
        <v>123</v>
      </c>
    </row>
    <row r="115" s="13" customFormat="1">
      <c r="A115" s="13"/>
      <c r="B115" s="224"/>
      <c r="C115" s="225"/>
      <c r="D115" s="226" t="s">
        <v>136</v>
      </c>
      <c r="E115" s="227" t="s">
        <v>19</v>
      </c>
      <c r="F115" s="228" t="s">
        <v>365</v>
      </c>
      <c r="G115" s="225"/>
      <c r="H115" s="229">
        <v>13.140000000000001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136</v>
      </c>
      <c r="AU115" s="235" t="s">
        <v>132</v>
      </c>
      <c r="AV115" s="13" t="s">
        <v>132</v>
      </c>
      <c r="AW115" s="13" t="s">
        <v>35</v>
      </c>
      <c r="AX115" s="13" t="s">
        <v>74</v>
      </c>
      <c r="AY115" s="235" t="s">
        <v>123</v>
      </c>
    </row>
    <row r="116" s="14" customFormat="1">
      <c r="A116" s="14"/>
      <c r="B116" s="236"/>
      <c r="C116" s="237"/>
      <c r="D116" s="226" t="s">
        <v>136</v>
      </c>
      <c r="E116" s="238" t="s">
        <v>19</v>
      </c>
      <c r="F116" s="239" t="s">
        <v>197</v>
      </c>
      <c r="G116" s="237"/>
      <c r="H116" s="240">
        <v>99.25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136</v>
      </c>
      <c r="AU116" s="246" t="s">
        <v>132</v>
      </c>
      <c r="AV116" s="14" t="s">
        <v>131</v>
      </c>
      <c r="AW116" s="14" t="s">
        <v>35</v>
      </c>
      <c r="AX116" s="14" t="s">
        <v>82</v>
      </c>
      <c r="AY116" s="246" t="s">
        <v>123</v>
      </c>
    </row>
    <row r="117" s="2" customFormat="1" ht="24.15" customHeight="1">
      <c r="A117" s="40"/>
      <c r="B117" s="41"/>
      <c r="C117" s="206" t="s">
        <v>161</v>
      </c>
      <c r="D117" s="206" t="s">
        <v>126</v>
      </c>
      <c r="E117" s="207" t="s">
        <v>366</v>
      </c>
      <c r="F117" s="208" t="s">
        <v>367</v>
      </c>
      <c r="G117" s="209" t="s">
        <v>129</v>
      </c>
      <c r="H117" s="210">
        <v>177.70500000000001</v>
      </c>
      <c r="I117" s="211"/>
      <c r="J117" s="212">
        <f>ROUND(I117*H117,2)</f>
        <v>0</v>
      </c>
      <c r="K117" s="208" t="s">
        <v>130</v>
      </c>
      <c r="L117" s="46"/>
      <c r="M117" s="213" t="s">
        <v>19</v>
      </c>
      <c r="N117" s="214" t="s">
        <v>46</v>
      </c>
      <c r="O117" s="86"/>
      <c r="P117" s="215">
        <f>O117*H117</f>
        <v>0</v>
      </c>
      <c r="Q117" s="215">
        <v>0.00025999999999999998</v>
      </c>
      <c r="R117" s="215">
        <f>Q117*H117</f>
        <v>0.046203299999999996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131</v>
      </c>
      <c r="AT117" s="217" t="s">
        <v>126</v>
      </c>
      <c r="AU117" s="217" t="s">
        <v>132</v>
      </c>
      <c r="AY117" s="19" t="s">
        <v>123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132</v>
      </c>
      <c r="BK117" s="218">
        <f>ROUND(I117*H117,2)</f>
        <v>0</v>
      </c>
      <c r="BL117" s="19" t="s">
        <v>131</v>
      </c>
      <c r="BM117" s="217" t="s">
        <v>368</v>
      </c>
    </row>
    <row r="118" s="2" customFormat="1">
      <c r="A118" s="40"/>
      <c r="B118" s="41"/>
      <c r="C118" s="42"/>
      <c r="D118" s="219" t="s">
        <v>134</v>
      </c>
      <c r="E118" s="42"/>
      <c r="F118" s="220" t="s">
        <v>369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134</v>
      </c>
      <c r="AU118" s="19" t="s">
        <v>132</v>
      </c>
    </row>
    <row r="119" s="13" customFormat="1">
      <c r="A119" s="13"/>
      <c r="B119" s="224"/>
      <c r="C119" s="225"/>
      <c r="D119" s="226" t="s">
        <v>136</v>
      </c>
      <c r="E119" s="227" t="s">
        <v>19</v>
      </c>
      <c r="F119" s="228" t="s">
        <v>370</v>
      </c>
      <c r="G119" s="225"/>
      <c r="H119" s="229">
        <v>7.1699999999999999</v>
      </c>
      <c r="I119" s="230"/>
      <c r="J119" s="225"/>
      <c r="K119" s="225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136</v>
      </c>
      <c r="AU119" s="235" t="s">
        <v>132</v>
      </c>
      <c r="AV119" s="13" t="s">
        <v>132</v>
      </c>
      <c r="AW119" s="13" t="s">
        <v>35</v>
      </c>
      <c r="AX119" s="13" t="s">
        <v>74</v>
      </c>
      <c r="AY119" s="235" t="s">
        <v>123</v>
      </c>
    </row>
    <row r="120" s="13" customFormat="1">
      <c r="A120" s="13"/>
      <c r="B120" s="224"/>
      <c r="C120" s="225"/>
      <c r="D120" s="226" t="s">
        <v>136</v>
      </c>
      <c r="E120" s="227" t="s">
        <v>19</v>
      </c>
      <c r="F120" s="228" t="s">
        <v>371</v>
      </c>
      <c r="G120" s="225"/>
      <c r="H120" s="229">
        <v>18.905000000000001</v>
      </c>
      <c r="I120" s="230"/>
      <c r="J120" s="225"/>
      <c r="K120" s="225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136</v>
      </c>
      <c r="AU120" s="235" t="s">
        <v>132</v>
      </c>
      <c r="AV120" s="13" t="s">
        <v>132</v>
      </c>
      <c r="AW120" s="13" t="s">
        <v>35</v>
      </c>
      <c r="AX120" s="13" t="s">
        <v>74</v>
      </c>
      <c r="AY120" s="235" t="s">
        <v>123</v>
      </c>
    </row>
    <row r="121" s="13" customFormat="1">
      <c r="A121" s="13"/>
      <c r="B121" s="224"/>
      <c r="C121" s="225"/>
      <c r="D121" s="226" t="s">
        <v>136</v>
      </c>
      <c r="E121" s="227" t="s">
        <v>19</v>
      </c>
      <c r="F121" s="228" t="s">
        <v>372</v>
      </c>
      <c r="G121" s="225"/>
      <c r="H121" s="229">
        <v>37.380000000000003</v>
      </c>
      <c r="I121" s="230"/>
      <c r="J121" s="225"/>
      <c r="K121" s="225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136</v>
      </c>
      <c r="AU121" s="235" t="s">
        <v>132</v>
      </c>
      <c r="AV121" s="13" t="s">
        <v>132</v>
      </c>
      <c r="AW121" s="13" t="s">
        <v>35</v>
      </c>
      <c r="AX121" s="13" t="s">
        <v>74</v>
      </c>
      <c r="AY121" s="235" t="s">
        <v>123</v>
      </c>
    </row>
    <row r="122" s="13" customFormat="1">
      <c r="A122" s="13"/>
      <c r="B122" s="224"/>
      <c r="C122" s="225"/>
      <c r="D122" s="226" t="s">
        <v>136</v>
      </c>
      <c r="E122" s="227" t="s">
        <v>19</v>
      </c>
      <c r="F122" s="228" t="s">
        <v>373</v>
      </c>
      <c r="G122" s="225"/>
      <c r="H122" s="229">
        <v>15.645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136</v>
      </c>
      <c r="AU122" s="235" t="s">
        <v>132</v>
      </c>
      <c r="AV122" s="13" t="s">
        <v>132</v>
      </c>
      <c r="AW122" s="13" t="s">
        <v>35</v>
      </c>
      <c r="AX122" s="13" t="s">
        <v>74</v>
      </c>
      <c r="AY122" s="235" t="s">
        <v>123</v>
      </c>
    </row>
    <row r="123" s="13" customFormat="1">
      <c r="A123" s="13"/>
      <c r="B123" s="224"/>
      <c r="C123" s="225"/>
      <c r="D123" s="226" t="s">
        <v>136</v>
      </c>
      <c r="E123" s="227" t="s">
        <v>19</v>
      </c>
      <c r="F123" s="228" t="s">
        <v>374</v>
      </c>
      <c r="G123" s="225"/>
      <c r="H123" s="229">
        <v>43.685000000000002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136</v>
      </c>
      <c r="AU123" s="235" t="s">
        <v>132</v>
      </c>
      <c r="AV123" s="13" t="s">
        <v>132</v>
      </c>
      <c r="AW123" s="13" t="s">
        <v>35</v>
      </c>
      <c r="AX123" s="13" t="s">
        <v>74</v>
      </c>
      <c r="AY123" s="235" t="s">
        <v>123</v>
      </c>
    </row>
    <row r="124" s="13" customFormat="1">
      <c r="A124" s="13"/>
      <c r="B124" s="224"/>
      <c r="C124" s="225"/>
      <c r="D124" s="226" t="s">
        <v>136</v>
      </c>
      <c r="E124" s="227" t="s">
        <v>19</v>
      </c>
      <c r="F124" s="228" t="s">
        <v>375</v>
      </c>
      <c r="G124" s="225"/>
      <c r="H124" s="229">
        <v>53.490000000000002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136</v>
      </c>
      <c r="AU124" s="235" t="s">
        <v>132</v>
      </c>
      <c r="AV124" s="13" t="s">
        <v>132</v>
      </c>
      <c r="AW124" s="13" t="s">
        <v>35</v>
      </c>
      <c r="AX124" s="13" t="s">
        <v>74</v>
      </c>
      <c r="AY124" s="235" t="s">
        <v>123</v>
      </c>
    </row>
    <row r="125" s="13" customFormat="1">
      <c r="A125" s="13"/>
      <c r="B125" s="224"/>
      <c r="C125" s="225"/>
      <c r="D125" s="226" t="s">
        <v>136</v>
      </c>
      <c r="E125" s="227" t="s">
        <v>19</v>
      </c>
      <c r="F125" s="228" t="s">
        <v>376</v>
      </c>
      <c r="G125" s="225"/>
      <c r="H125" s="229">
        <v>1.4299999999999999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136</v>
      </c>
      <c r="AU125" s="235" t="s">
        <v>132</v>
      </c>
      <c r="AV125" s="13" t="s">
        <v>132</v>
      </c>
      <c r="AW125" s="13" t="s">
        <v>35</v>
      </c>
      <c r="AX125" s="13" t="s">
        <v>74</v>
      </c>
      <c r="AY125" s="235" t="s">
        <v>123</v>
      </c>
    </row>
    <row r="126" s="14" customFormat="1">
      <c r="A126" s="14"/>
      <c r="B126" s="236"/>
      <c r="C126" s="237"/>
      <c r="D126" s="226" t="s">
        <v>136</v>
      </c>
      <c r="E126" s="238" t="s">
        <v>19</v>
      </c>
      <c r="F126" s="239" t="s">
        <v>197</v>
      </c>
      <c r="G126" s="237"/>
      <c r="H126" s="240">
        <v>177.70500000000001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136</v>
      </c>
      <c r="AU126" s="246" t="s">
        <v>132</v>
      </c>
      <c r="AV126" s="14" t="s">
        <v>131</v>
      </c>
      <c r="AW126" s="14" t="s">
        <v>35</v>
      </c>
      <c r="AX126" s="14" t="s">
        <v>82</v>
      </c>
      <c r="AY126" s="246" t="s">
        <v>123</v>
      </c>
    </row>
    <row r="127" s="2" customFormat="1" ht="37.8" customHeight="1">
      <c r="A127" s="40"/>
      <c r="B127" s="41"/>
      <c r="C127" s="206" t="s">
        <v>167</v>
      </c>
      <c r="D127" s="206" t="s">
        <v>126</v>
      </c>
      <c r="E127" s="207" t="s">
        <v>377</v>
      </c>
      <c r="F127" s="208" t="s">
        <v>378</v>
      </c>
      <c r="G127" s="209" t="s">
        <v>129</v>
      </c>
      <c r="H127" s="210">
        <v>8.1400000000000006</v>
      </c>
      <c r="I127" s="211"/>
      <c r="J127" s="212">
        <f>ROUND(I127*H127,2)</f>
        <v>0</v>
      </c>
      <c r="K127" s="208" t="s">
        <v>130</v>
      </c>
      <c r="L127" s="46"/>
      <c r="M127" s="213" t="s">
        <v>19</v>
      </c>
      <c r="N127" s="214" t="s">
        <v>46</v>
      </c>
      <c r="O127" s="86"/>
      <c r="P127" s="215">
        <f>O127*H127</f>
        <v>0</v>
      </c>
      <c r="Q127" s="215">
        <v>0.0043800000000000002</v>
      </c>
      <c r="R127" s="215">
        <f>Q127*H127</f>
        <v>0.035653200000000003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131</v>
      </c>
      <c r="AT127" s="217" t="s">
        <v>126</v>
      </c>
      <c r="AU127" s="217" t="s">
        <v>132</v>
      </c>
      <c r="AY127" s="19" t="s">
        <v>123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132</v>
      </c>
      <c r="BK127" s="218">
        <f>ROUND(I127*H127,2)</f>
        <v>0</v>
      </c>
      <c r="BL127" s="19" t="s">
        <v>131</v>
      </c>
      <c r="BM127" s="217" t="s">
        <v>379</v>
      </c>
    </row>
    <row r="128" s="2" customFormat="1">
      <c r="A128" s="40"/>
      <c r="B128" s="41"/>
      <c r="C128" s="42"/>
      <c r="D128" s="219" t="s">
        <v>134</v>
      </c>
      <c r="E128" s="42"/>
      <c r="F128" s="220" t="s">
        <v>380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134</v>
      </c>
      <c r="AU128" s="19" t="s">
        <v>132</v>
      </c>
    </row>
    <row r="129" s="15" customFormat="1">
      <c r="A129" s="15"/>
      <c r="B129" s="250"/>
      <c r="C129" s="251"/>
      <c r="D129" s="226" t="s">
        <v>136</v>
      </c>
      <c r="E129" s="252" t="s">
        <v>19</v>
      </c>
      <c r="F129" s="253" t="s">
        <v>381</v>
      </c>
      <c r="G129" s="251"/>
      <c r="H129" s="252" t="s">
        <v>19</v>
      </c>
      <c r="I129" s="254"/>
      <c r="J129" s="251"/>
      <c r="K129" s="251"/>
      <c r="L129" s="255"/>
      <c r="M129" s="256"/>
      <c r="N129" s="257"/>
      <c r="O129" s="257"/>
      <c r="P129" s="257"/>
      <c r="Q129" s="257"/>
      <c r="R129" s="257"/>
      <c r="S129" s="257"/>
      <c r="T129" s="258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9" t="s">
        <v>136</v>
      </c>
      <c r="AU129" s="259" t="s">
        <v>132</v>
      </c>
      <c r="AV129" s="15" t="s">
        <v>82</v>
      </c>
      <c r="AW129" s="15" t="s">
        <v>35</v>
      </c>
      <c r="AX129" s="15" t="s">
        <v>74</v>
      </c>
      <c r="AY129" s="259" t="s">
        <v>123</v>
      </c>
    </row>
    <row r="130" s="13" customFormat="1">
      <c r="A130" s="13"/>
      <c r="B130" s="224"/>
      <c r="C130" s="225"/>
      <c r="D130" s="226" t="s">
        <v>136</v>
      </c>
      <c r="E130" s="227" t="s">
        <v>19</v>
      </c>
      <c r="F130" s="228" t="s">
        <v>382</v>
      </c>
      <c r="G130" s="225"/>
      <c r="H130" s="229">
        <v>5.2800000000000002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136</v>
      </c>
      <c r="AU130" s="235" t="s">
        <v>132</v>
      </c>
      <c r="AV130" s="13" t="s">
        <v>132</v>
      </c>
      <c r="AW130" s="13" t="s">
        <v>35</v>
      </c>
      <c r="AX130" s="13" t="s">
        <v>74</v>
      </c>
      <c r="AY130" s="235" t="s">
        <v>123</v>
      </c>
    </row>
    <row r="131" s="13" customFormat="1">
      <c r="A131" s="13"/>
      <c r="B131" s="224"/>
      <c r="C131" s="225"/>
      <c r="D131" s="226" t="s">
        <v>136</v>
      </c>
      <c r="E131" s="227" t="s">
        <v>19</v>
      </c>
      <c r="F131" s="228" t="s">
        <v>383</v>
      </c>
      <c r="G131" s="225"/>
      <c r="H131" s="229">
        <v>2.8599999999999999</v>
      </c>
      <c r="I131" s="230"/>
      <c r="J131" s="225"/>
      <c r="K131" s="225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136</v>
      </c>
      <c r="AU131" s="235" t="s">
        <v>132</v>
      </c>
      <c r="AV131" s="13" t="s">
        <v>132</v>
      </c>
      <c r="AW131" s="13" t="s">
        <v>35</v>
      </c>
      <c r="AX131" s="13" t="s">
        <v>74</v>
      </c>
      <c r="AY131" s="235" t="s">
        <v>123</v>
      </c>
    </row>
    <row r="132" s="14" customFormat="1">
      <c r="A132" s="14"/>
      <c r="B132" s="236"/>
      <c r="C132" s="237"/>
      <c r="D132" s="226" t="s">
        <v>136</v>
      </c>
      <c r="E132" s="238" t="s">
        <v>19</v>
      </c>
      <c r="F132" s="239" t="s">
        <v>197</v>
      </c>
      <c r="G132" s="237"/>
      <c r="H132" s="240">
        <v>8.1400000000000006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136</v>
      </c>
      <c r="AU132" s="246" t="s">
        <v>132</v>
      </c>
      <c r="AV132" s="14" t="s">
        <v>131</v>
      </c>
      <c r="AW132" s="14" t="s">
        <v>35</v>
      </c>
      <c r="AX132" s="14" t="s">
        <v>82</v>
      </c>
      <c r="AY132" s="246" t="s">
        <v>123</v>
      </c>
    </row>
    <row r="133" s="2" customFormat="1" ht="44.25" customHeight="1">
      <c r="A133" s="40"/>
      <c r="B133" s="41"/>
      <c r="C133" s="206" t="s">
        <v>173</v>
      </c>
      <c r="D133" s="206" t="s">
        <v>126</v>
      </c>
      <c r="E133" s="207" t="s">
        <v>384</v>
      </c>
      <c r="F133" s="208" t="s">
        <v>385</v>
      </c>
      <c r="G133" s="209" t="s">
        <v>129</v>
      </c>
      <c r="H133" s="210">
        <v>170.535</v>
      </c>
      <c r="I133" s="211"/>
      <c r="J133" s="212">
        <f>ROUND(I133*H133,2)</f>
        <v>0</v>
      </c>
      <c r="K133" s="208" t="s">
        <v>130</v>
      </c>
      <c r="L133" s="46"/>
      <c r="M133" s="213" t="s">
        <v>19</v>
      </c>
      <c r="N133" s="214" t="s">
        <v>46</v>
      </c>
      <c r="O133" s="86"/>
      <c r="P133" s="215">
        <f>O133*H133</f>
        <v>0</v>
      </c>
      <c r="Q133" s="215">
        <v>0.018380000000000001</v>
      </c>
      <c r="R133" s="215">
        <f>Q133*H133</f>
        <v>3.1344333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131</v>
      </c>
      <c r="AT133" s="217" t="s">
        <v>126</v>
      </c>
      <c r="AU133" s="217" t="s">
        <v>132</v>
      </c>
      <c r="AY133" s="19" t="s">
        <v>123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132</v>
      </c>
      <c r="BK133" s="218">
        <f>ROUND(I133*H133,2)</f>
        <v>0</v>
      </c>
      <c r="BL133" s="19" t="s">
        <v>131</v>
      </c>
      <c r="BM133" s="217" t="s">
        <v>386</v>
      </c>
    </row>
    <row r="134" s="2" customFormat="1">
      <c r="A134" s="40"/>
      <c r="B134" s="41"/>
      <c r="C134" s="42"/>
      <c r="D134" s="219" t="s">
        <v>134</v>
      </c>
      <c r="E134" s="42"/>
      <c r="F134" s="220" t="s">
        <v>387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134</v>
      </c>
      <c r="AU134" s="19" t="s">
        <v>132</v>
      </c>
    </row>
    <row r="135" s="13" customFormat="1">
      <c r="A135" s="13"/>
      <c r="B135" s="224"/>
      <c r="C135" s="225"/>
      <c r="D135" s="226" t="s">
        <v>136</v>
      </c>
      <c r="E135" s="227" t="s">
        <v>19</v>
      </c>
      <c r="F135" s="228" t="s">
        <v>371</v>
      </c>
      <c r="G135" s="225"/>
      <c r="H135" s="229">
        <v>18.905000000000001</v>
      </c>
      <c r="I135" s="230"/>
      <c r="J135" s="225"/>
      <c r="K135" s="225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136</v>
      </c>
      <c r="AU135" s="235" t="s">
        <v>132</v>
      </c>
      <c r="AV135" s="13" t="s">
        <v>132</v>
      </c>
      <c r="AW135" s="13" t="s">
        <v>35</v>
      </c>
      <c r="AX135" s="13" t="s">
        <v>74</v>
      </c>
      <c r="AY135" s="235" t="s">
        <v>123</v>
      </c>
    </row>
    <row r="136" s="13" customFormat="1">
      <c r="A136" s="13"/>
      <c r="B136" s="224"/>
      <c r="C136" s="225"/>
      <c r="D136" s="226" t="s">
        <v>136</v>
      </c>
      <c r="E136" s="227" t="s">
        <v>19</v>
      </c>
      <c r="F136" s="228" t="s">
        <v>372</v>
      </c>
      <c r="G136" s="225"/>
      <c r="H136" s="229">
        <v>37.380000000000003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136</v>
      </c>
      <c r="AU136" s="235" t="s">
        <v>132</v>
      </c>
      <c r="AV136" s="13" t="s">
        <v>132</v>
      </c>
      <c r="AW136" s="13" t="s">
        <v>35</v>
      </c>
      <c r="AX136" s="13" t="s">
        <v>74</v>
      </c>
      <c r="AY136" s="235" t="s">
        <v>123</v>
      </c>
    </row>
    <row r="137" s="13" customFormat="1">
      <c r="A137" s="13"/>
      <c r="B137" s="224"/>
      <c r="C137" s="225"/>
      <c r="D137" s="226" t="s">
        <v>136</v>
      </c>
      <c r="E137" s="227" t="s">
        <v>19</v>
      </c>
      <c r="F137" s="228" t="s">
        <v>373</v>
      </c>
      <c r="G137" s="225"/>
      <c r="H137" s="229">
        <v>15.645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136</v>
      </c>
      <c r="AU137" s="235" t="s">
        <v>132</v>
      </c>
      <c r="AV137" s="13" t="s">
        <v>132</v>
      </c>
      <c r="AW137" s="13" t="s">
        <v>35</v>
      </c>
      <c r="AX137" s="13" t="s">
        <v>74</v>
      </c>
      <c r="AY137" s="235" t="s">
        <v>123</v>
      </c>
    </row>
    <row r="138" s="13" customFormat="1">
      <c r="A138" s="13"/>
      <c r="B138" s="224"/>
      <c r="C138" s="225"/>
      <c r="D138" s="226" t="s">
        <v>136</v>
      </c>
      <c r="E138" s="227" t="s">
        <v>19</v>
      </c>
      <c r="F138" s="228" t="s">
        <v>374</v>
      </c>
      <c r="G138" s="225"/>
      <c r="H138" s="229">
        <v>43.685000000000002</v>
      </c>
      <c r="I138" s="230"/>
      <c r="J138" s="225"/>
      <c r="K138" s="225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136</v>
      </c>
      <c r="AU138" s="235" t="s">
        <v>132</v>
      </c>
      <c r="AV138" s="13" t="s">
        <v>132</v>
      </c>
      <c r="AW138" s="13" t="s">
        <v>35</v>
      </c>
      <c r="AX138" s="13" t="s">
        <v>74</v>
      </c>
      <c r="AY138" s="235" t="s">
        <v>123</v>
      </c>
    </row>
    <row r="139" s="13" customFormat="1">
      <c r="A139" s="13"/>
      <c r="B139" s="224"/>
      <c r="C139" s="225"/>
      <c r="D139" s="226" t="s">
        <v>136</v>
      </c>
      <c r="E139" s="227" t="s">
        <v>19</v>
      </c>
      <c r="F139" s="228" t="s">
        <v>375</v>
      </c>
      <c r="G139" s="225"/>
      <c r="H139" s="229">
        <v>53.490000000000002</v>
      </c>
      <c r="I139" s="230"/>
      <c r="J139" s="225"/>
      <c r="K139" s="225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136</v>
      </c>
      <c r="AU139" s="235" t="s">
        <v>132</v>
      </c>
      <c r="AV139" s="13" t="s">
        <v>132</v>
      </c>
      <c r="AW139" s="13" t="s">
        <v>35</v>
      </c>
      <c r="AX139" s="13" t="s">
        <v>74</v>
      </c>
      <c r="AY139" s="235" t="s">
        <v>123</v>
      </c>
    </row>
    <row r="140" s="13" customFormat="1">
      <c r="A140" s="13"/>
      <c r="B140" s="224"/>
      <c r="C140" s="225"/>
      <c r="D140" s="226" t="s">
        <v>136</v>
      </c>
      <c r="E140" s="227" t="s">
        <v>19</v>
      </c>
      <c r="F140" s="228" t="s">
        <v>376</v>
      </c>
      <c r="G140" s="225"/>
      <c r="H140" s="229">
        <v>1.4299999999999999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136</v>
      </c>
      <c r="AU140" s="235" t="s">
        <v>132</v>
      </c>
      <c r="AV140" s="13" t="s">
        <v>132</v>
      </c>
      <c r="AW140" s="13" t="s">
        <v>35</v>
      </c>
      <c r="AX140" s="13" t="s">
        <v>74</v>
      </c>
      <c r="AY140" s="235" t="s">
        <v>123</v>
      </c>
    </row>
    <row r="141" s="14" customFormat="1">
      <c r="A141" s="14"/>
      <c r="B141" s="236"/>
      <c r="C141" s="237"/>
      <c r="D141" s="226" t="s">
        <v>136</v>
      </c>
      <c r="E141" s="238" t="s">
        <v>19</v>
      </c>
      <c r="F141" s="239" t="s">
        <v>197</v>
      </c>
      <c r="G141" s="237"/>
      <c r="H141" s="240">
        <v>170.535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136</v>
      </c>
      <c r="AU141" s="246" t="s">
        <v>132</v>
      </c>
      <c r="AV141" s="14" t="s">
        <v>131</v>
      </c>
      <c r="AW141" s="14" t="s">
        <v>35</v>
      </c>
      <c r="AX141" s="14" t="s">
        <v>82</v>
      </c>
      <c r="AY141" s="246" t="s">
        <v>123</v>
      </c>
    </row>
    <row r="142" s="2" customFormat="1" ht="24.15" customHeight="1">
      <c r="A142" s="40"/>
      <c r="B142" s="41"/>
      <c r="C142" s="206" t="s">
        <v>124</v>
      </c>
      <c r="D142" s="206" t="s">
        <v>126</v>
      </c>
      <c r="E142" s="207" t="s">
        <v>388</v>
      </c>
      <c r="F142" s="208" t="s">
        <v>389</v>
      </c>
      <c r="G142" s="209" t="s">
        <v>129</v>
      </c>
      <c r="H142" s="210">
        <v>7.1699999999999999</v>
      </c>
      <c r="I142" s="211"/>
      <c r="J142" s="212">
        <f>ROUND(I142*H142,2)</f>
        <v>0</v>
      </c>
      <c r="K142" s="208" t="s">
        <v>130</v>
      </c>
      <c r="L142" s="46"/>
      <c r="M142" s="213" t="s">
        <v>19</v>
      </c>
      <c r="N142" s="214" t="s">
        <v>46</v>
      </c>
      <c r="O142" s="86"/>
      <c r="P142" s="215">
        <f>O142*H142</f>
        <v>0</v>
      </c>
      <c r="Q142" s="215">
        <v>0.034680000000000002</v>
      </c>
      <c r="R142" s="215">
        <f>Q142*H142</f>
        <v>0.2486556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131</v>
      </c>
      <c r="AT142" s="217" t="s">
        <v>126</v>
      </c>
      <c r="AU142" s="217" t="s">
        <v>132</v>
      </c>
      <c r="AY142" s="19" t="s">
        <v>123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132</v>
      </c>
      <c r="BK142" s="218">
        <f>ROUND(I142*H142,2)</f>
        <v>0</v>
      </c>
      <c r="BL142" s="19" t="s">
        <v>131</v>
      </c>
      <c r="BM142" s="217" t="s">
        <v>390</v>
      </c>
    </row>
    <row r="143" s="2" customFormat="1">
      <c r="A143" s="40"/>
      <c r="B143" s="41"/>
      <c r="C143" s="42"/>
      <c r="D143" s="219" t="s">
        <v>134</v>
      </c>
      <c r="E143" s="42"/>
      <c r="F143" s="220" t="s">
        <v>391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134</v>
      </c>
      <c r="AU143" s="19" t="s">
        <v>132</v>
      </c>
    </row>
    <row r="144" s="13" customFormat="1">
      <c r="A144" s="13"/>
      <c r="B144" s="224"/>
      <c r="C144" s="225"/>
      <c r="D144" s="226" t="s">
        <v>136</v>
      </c>
      <c r="E144" s="227" t="s">
        <v>19</v>
      </c>
      <c r="F144" s="228" t="s">
        <v>392</v>
      </c>
      <c r="G144" s="225"/>
      <c r="H144" s="229">
        <v>7.1699999999999999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136</v>
      </c>
      <c r="AU144" s="235" t="s">
        <v>132</v>
      </c>
      <c r="AV144" s="13" t="s">
        <v>132</v>
      </c>
      <c r="AW144" s="13" t="s">
        <v>35</v>
      </c>
      <c r="AX144" s="13" t="s">
        <v>82</v>
      </c>
      <c r="AY144" s="235" t="s">
        <v>123</v>
      </c>
    </row>
    <row r="145" s="2" customFormat="1" ht="55.5" customHeight="1">
      <c r="A145" s="40"/>
      <c r="B145" s="41"/>
      <c r="C145" s="206" t="s">
        <v>184</v>
      </c>
      <c r="D145" s="206" t="s">
        <v>126</v>
      </c>
      <c r="E145" s="207" t="s">
        <v>393</v>
      </c>
      <c r="F145" s="208" t="s">
        <v>394</v>
      </c>
      <c r="G145" s="209" t="s">
        <v>291</v>
      </c>
      <c r="H145" s="210">
        <v>28</v>
      </c>
      <c r="I145" s="211"/>
      <c r="J145" s="212">
        <f>ROUND(I145*H145,2)</f>
        <v>0</v>
      </c>
      <c r="K145" s="208" t="s">
        <v>130</v>
      </c>
      <c r="L145" s="46"/>
      <c r="M145" s="213" t="s">
        <v>19</v>
      </c>
      <c r="N145" s="214" t="s">
        <v>46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131</v>
      </c>
      <c r="AT145" s="217" t="s">
        <v>126</v>
      </c>
      <c r="AU145" s="217" t="s">
        <v>132</v>
      </c>
      <c r="AY145" s="19" t="s">
        <v>123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132</v>
      </c>
      <c r="BK145" s="218">
        <f>ROUND(I145*H145,2)</f>
        <v>0</v>
      </c>
      <c r="BL145" s="19" t="s">
        <v>131</v>
      </c>
      <c r="BM145" s="217" t="s">
        <v>395</v>
      </c>
    </row>
    <row r="146" s="2" customFormat="1">
      <c r="A146" s="40"/>
      <c r="B146" s="41"/>
      <c r="C146" s="42"/>
      <c r="D146" s="219" t="s">
        <v>134</v>
      </c>
      <c r="E146" s="42"/>
      <c r="F146" s="220" t="s">
        <v>396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134</v>
      </c>
      <c r="AU146" s="19" t="s">
        <v>132</v>
      </c>
    </row>
    <row r="147" s="13" customFormat="1">
      <c r="A147" s="13"/>
      <c r="B147" s="224"/>
      <c r="C147" s="225"/>
      <c r="D147" s="226" t="s">
        <v>136</v>
      </c>
      <c r="E147" s="227" t="s">
        <v>19</v>
      </c>
      <c r="F147" s="228" t="s">
        <v>397</v>
      </c>
      <c r="G147" s="225"/>
      <c r="H147" s="229">
        <v>28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136</v>
      </c>
      <c r="AU147" s="235" t="s">
        <v>132</v>
      </c>
      <c r="AV147" s="13" t="s">
        <v>132</v>
      </c>
      <c r="AW147" s="13" t="s">
        <v>35</v>
      </c>
      <c r="AX147" s="13" t="s">
        <v>82</v>
      </c>
      <c r="AY147" s="235" t="s">
        <v>123</v>
      </c>
    </row>
    <row r="148" s="2" customFormat="1" ht="16.5" customHeight="1">
      <c r="A148" s="40"/>
      <c r="B148" s="41"/>
      <c r="C148" s="260" t="s">
        <v>198</v>
      </c>
      <c r="D148" s="260" t="s">
        <v>398</v>
      </c>
      <c r="E148" s="261" t="s">
        <v>399</v>
      </c>
      <c r="F148" s="262" t="s">
        <v>400</v>
      </c>
      <c r="G148" s="263" t="s">
        <v>291</v>
      </c>
      <c r="H148" s="264">
        <v>28</v>
      </c>
      <c r="I148" s="265"/>
      <c r="J148" s="266">
        <f>ROUND(I148*H148,2)</f>
        <v>0</v>
      </c>
      <c r="K148" s="262" t="s">
        <v>130</v>
      </c>
      <c r="L148" s="267"/>
      <c r="M148" s="268" t="s">
        <v>19</v>
      </c>
      <c r="N148" s="269" t="s">
        <v>46</v>
      </c>
      <c r="O148" s="86"/>
      <c r="P148" s="215">
        <f>O148*H148</f>
        <v>0</v>
      </c>
      <c r="Q148" s="215">
        <v>0.00029999999999999997</v>
      </c>
      <c r="R148" s="215">
        <f>Q148*H148</f>
        <v>0.0083999999999999995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173</v>
      </c>
      <c r="AT148" s="217" t="s">
        <v>398</v>
      </c>
      <c r="AU148" s="217" t="s">
        <v>132</v>
      </c>
      <c r="AY148" s="19" t="s">
        <v>123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132</v>
      </c>
      <c r="BK148" s="218">
        <f>ROUND(I148*H148,2)</f>
        <v>0</v>
      </c>
      <c r="BL148" s="19" t="s">
        <v>131</v>
      </c>
      <c r="BM148" s="217" t="s">
        <v>401</v>
      </c>
    </row>
    <row r="149" s="2" customFormat="1" ht="24.15" customHeight="1">
      <c r="A149" s="40"/>
      <c r="B149" s="41"/>
      <c r="C149" s="206" t="s">
        <v>8</v>
      </c>
      <c r="D149" s="206" t="s">
        <v>126</v>
      </c>
      <c r="E149" s="207" t="s">
        <v>402</v>
      </c>
      <c r="F149" s="208" t="s">
        <v>403</v>
      </c>
      <c r="G149" s="209" t="s">
        <v>129</v>
      </c>
      <c r="H149" s="210">
        <v>13.390000000000001</v>
      </c>
      <c r="I149" s="211"/>
      <c r="J149" s="212">
        <f>ROUND(I149*H149,2)</f>
        <v>0</v>
      </c>
      <c r="K149" s="208" t="s">
        <v>130</v>
      </c>
      <c r="L149" s="46"/>
      <c r="M149" s="213" t="s">
        <v>19</v>
      </c>
      <c r="N149" s="214" t="s">
        <v>46</v>
      </c>
      <c r="O149" s="86"/>
      <c r="P149" s="215">
        <f>O149*H149</f>
        <v>0</v>
      </c>
      <c r="Q149" s="215">
        <v>0.00012999999999999999</v>
      </c>
      <c r="R149" s="215">
        <f>Q149*H149</f>
        <v>0.0017407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131</v>
      </c>
      <c r="AT149" s="217" t="s">
        <v>126</v>
      </c>
      <c r="AU149" s="217" t="s">
        <v>132</v>
      </c>
      <c r="AY149" s="19" t="s">
        <v>123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132</v>
      </c>
      <c r="BK149" s="218">
        <f>ROUND(I149*H149,2)</f>
        <v>0</v>
      </c>
      <c r="BL149" s="19" t="s">
        <v>131</v>
      </c>
      <c r="BM149" s="217" t="s">
        <v>404</v>
      </c>
    </row>
    <row r="150" s="2" customFormat="1">
      <c r="A150" s="40"/>
      <c r="B150" s="41"/>
      <c r="C150" s="42"/>
      <c r="D150" s="219" t="s">
        <v>134</v>
      </c>
      <c r="E150" s="42"/>
      <c r="F150" s="220" t="s">
        <v>405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134</v>
      </c>
      <c r="AU150" s="19" t="s">
        <v>132</v>
      </c>
    </row>
    <row r="151" s="13" customFormat="1">
      <c r="A151" s="13"/>
      <c r="B151" s="224"/>
      <c r="C151" s="225"/>
      <c r="D151" s="226" t="s">
        <v>136</v>
      </c>
      <c r="E151" s="227" t="s">
        <v>19</v>
      </c>
      <c r="F151" s="228" t="s">
        <v>406</v>
      </c>
      <c r="G151" s="225"/>
      <c r="H151" s="229">
        <v>5.4000000000000004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136</v>
      </c>
      <c r="AU151" s="235" t="s">
        <v>132</v>
      </c>
      <c r="AV151" s="13" t="s">
        <v>132</v>
      </c>
      <c r="AW151" s="13" t="s">
        <v>35</v>
      </c>
      <c r="AX151" s="13" t="s">
        <v>74</v>
      </c>
      <c r="AY151" s="235" t="s">
        <v>123</v>
      </c>
    </row>
    <row r="152" s="13" customFormat="1">
      <c r="A152" s="13"/>
      <c r="B152" s="224"/>
      <c r="C152" s="225"/>
      <c r="D152" s="226" t="s">
        <v>136</v>
      </c>
      <c r="E152" s="227" t="s">
        <v>19</v>
      </c>
      <c r="F152" s="228" t="s">
        <v>407</v>
      </c>
      <c r="G152" s="225"/>
      <c r="H152" s="229">
        <v>7.9900000000000002</v>
      </c>
      <c r="I152" s="230"/>
      <c r="J152" s="225"/>
      <c r="K152" s="225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136</v>
      </c>
      <c r="AU152" s="235" t="s">
        <v>132</v>
      </c>
      <c r="AV152" s="13" t="s">
        <v>132</v>
      </c>
      <c r="AW152" s="13" t="s">
        <v>35</v>
      </c>
      <c r="AX152" s="13" t="s">
        <v>74</v>
      </c>
      <c r="AY152" s="235" t="s">
        <v>123</v>
      </c>
    </row>
    <row r="153" s="14" customFormat="1">
      <c r="A153" s="14"/>
      <c r="B153" s="236"/>
      <c r="C153" s="237"/>
      <c r="D153" s="226" t="s">
        <v>136</v>
      </c>
      <c r="E153" s="238" t="s">
        <v>19</v>
      </c>
      <c r="F153" s="239" t="s">
        <v>197</v>
      </c>
      <c r="G153" s="237"/>
      <c r="H153" s="240">
        <v>13.390000000000001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6" t="s">
        <v>136</v>
      </c>
      <c r="AU153" s="246" t="s">
        <v>132</v>
      </c>
      <c r="AV153" s="14" t="s">
        <v>131</v>
      </c>
      <c r="AW153" s="14" t="s">
        <v>35</v>
      </c>
      <c r="AX153" s="14" t="s">
        <v>82</v>
      </c>
      <c r="AY153" s="246" t="s">
        <v>123</v>
      </c>
    </row>
    <row r="154" s="2" customFormat="1" ht="24.15" customHeight="1">
      <c r="A154" s="40"/>
      <c r="B154" s="41"/>
      <c r="C154" s="206" t="s">
        <v>213</v>
      </c>
      <c r="D154" s="206" t="s">
        <v>126</v>
      </c>
      <c r="E154" s="207" t="s">
        <v>408</v>
      </c>
      <c r="F154" s="208" t="s">
        <v>409</v>
      </c>
      <c r="G154" s="209" t="s">
        <v>140</v>
      </c>
      <c r="H154" s="210">
        <v>0.80300000000000005</v>
      </c>
      <c r="I154" s="211"/>
      <c r="J154" s="212">
        <f>ROUND(I154*H154,2)</f>
        <v>0</v>
      </c>
      <c r="K154" s="208" t="s">
        <v>130</v>
      </c>
      <c r="L154" s="46"/>
      <c r="M154" s="213" t="s">
        <v>19</v>
      </c>
      <c r="N154" s="214" t="s">
        <v>46</v>
      </c>
      <c r="O154" s="86"/>
      <c r="P154" s="215">
        <f>O154*H154</f>
        <v>0</v>
      </c>
      <c r="Q154" s="215">
        <v>1.8540000000000001</v>
      </c>
      <c r="R154" s="215">
        <f>Q154*H154</f>
        <v>1.4887620000000001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131</v>
      </c>
      <c r="AT154" s="217" t="s">
        <v>126</v>
      </c>
      <c r="AU154" s="217" t="s">
        <v>132</v>
      </c>
      <c r="AY154" s="19" t="s">
        <v>123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132</v>
      </c>
      <c r="BK154" s="218">
        <f>ROUND(I154*H154,2)</f>
        <v>0</v>
      </c>
      <c r="BL154" s="19" t="s">
        <v>131</v>
      </c>
      <c r="BM154" s="217" t="s">
        <v>410</v>
      </c>
    </row>
    <row r="155" s="2" customFormat="1">
      <c r="A155" s="40"/>
      <c r="B155" s="41"/>
      <c r="C155" s="42"/>
      <c r="D155" s="219" t="s">
        <v>134</v>
      </c>
      <c r="E155" s="42"/>
      <c r="F155" s="220" t="s">
        <v>411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134</v>
      </c>
      <c r="AU155" s="19" t="s">
        <v>132</v>
      </c>
    </row>
    <row r="156" s="13" customFormat="1">
      <c r="A156" s="13"/>
      <c r="B156" s="224"/>
      <c r="C156" s="225"/>
      <c r="D156" s="226" t="s">
        <v>136</v>
      </c>
      <c r="E156" s="227" t="s">
        <v>19</v>
      </c>
      <c r="F156" s="228" t="s">
        <v>412</v>
      </c>
      <c r="G156" s="225"/>
      <c r="H156" s="229">
        <v>0.32400000000000001</v>
      </c>
      <c r="I156" s="230"/>
      <c r="J156" s="225"/>
      <c r="K156" s="225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136</v>
      </c>
      <c r="AU156" s="235" t="s">
        <v>132</v>
      </c>
      <c r="AV156" s="13" t="s">
        <v>132</v>
      </c>
      <c r="AW156" s="13" t="s">
        <v>35</v>
      </c>
      <c r="AX156" s="13" t="s">
        <v>74</v>
      </c>
      <c r="AY156" s="235" t="s">
        <v>123</v>
      </c>
    </row>
    <row r="157" s="13" customFormat="1">
      <c r="A157" s="13"/>
      <c r="B157" s="224"/>
      <c r="C157" s="225"/>
      <c r="D157" s="226" t="s">
        <v>136</v>
      </c>
      <c r="E157" s="227" t="s">
        <v>19</v>
      </c>
      <c r="F157" s="228" t="s">
        <v>413</v>
      </c>
      <c r="G157" s="225"/>
      <c r="H157" s="229">
        <v>0.47899999999999998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136</v>
      </c>
      <c r="AU157" s="235" t="s">
        <v>132</v>
      </c>
      <c r="AV157" s="13" t="s">
        <v>132</v>
      </c>
      <c r="AW157" s="13" t="s">
        <v>35</v>
      </c>
      <c r="AX157" s="13" t="s">
        <v>74</v>
      </c>
      <c r="AY157" s="235" t="s">
        <v>123</v>
      </c>
    </row>
    <row r="158" s="14" customFormat="1">
      <c r="A158" s="14"/>
      <c r="B158" s="236"/>
      <c r="C158" s="237"/>
      <c r="D158" s="226" t="s">
        <v>136</v>
      </c>
      <c r="E158" s="238" t="s">
        <v>19</v>
      </c>
      <c r="F158" s="239" t="s">
        <v>197</v>
      </c>
      <c r="G158" s="237"/>
      <c r="H158" s="240">
        <v>0.80300000000000005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136</v>
      </c>
      <c r="AU158" s="246" t="s">
        <v>132</v>
      </c>
      <c r="AV158" s="14" t="s">
        <v>131</v>
      </c>
      <c r="AW158" s="14" t="s">
        <v>35</v>
      </c>
      <c r="AX158" s="14" t="s">
        <v>82</v>
      </c>
      <c r="AY158" s="246" t="s">
        <v>123</v>
      </c>
    </row>
    <row r="159" s="12" customFormat="1" ht="22.8" customHeight="1">
      <c r="A159" s="12"/>
      <c r="B159" s="190"/>
      <c r="C159" s="191"/>
      <c r="D159" s="192" t="s">
        <v>73</v>
      </c>
      <c r="E159" s="204" t="s">
        <v>414</v>
      </c>
      <c r="F159" s="204" t="s">
        <v>415</v>
      </c>
      <c r="G159" s="191"/>
      <c r="H159" s="191"/>
      <c r="I159" s="194"/>
      <c r="J159" s="205">
        <f>BK159</f>
        <v>0</v>
      </c>
      <c r="K159" s="191"/>
      <c r="L159" s="196"/>
      <c r="M159" s="197"/>
      <c r="N159" s="198"/>
      <c r="O159" s="198"/>
      <c r="P159" s="199">
        <f>SUM(P160:P161)</f>
        <v>0</v>
      </c>
      <c r="Q159" s="198"/>
      <c r="R159" s="199">
        <f>SUM(R160:R161)</f>
        <v>0</v>
      </c>
      <c r="S159" s="198"/>
      <c r="T159" s="200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1" t="s">
        <v>82</v>
      </c>
      <c r="AT159" s="202" t="s">
        <v>73</v>
      </c>
      <c r="AU159" s="202" t="s">
        <v>82</v>
      </c>
      <c r="AY159" s="201" t="s">
        <v>123</v>
      </c>
      <c r="BK159" s="203">
        <f>SUM(BK160:BK161)</f>
        <v>0</v>
      </c>
    </row>
    <row r="160" s="2" customFormat="1" ht="62.7" customHeight="1">
      <c r="A160" s="40"/>
      <c r="B160" s="41"/>
      <c r="C160" s="206" t="s">
        <v>218</v>
      </c>
      <c r="D160" s="206" t="s">
        <v>126</v>
      </c>
      <c r="E160" s="207" t="s">
        <v>416</v>
      </c>
      <c r="F160" s="208" t="s">
        <v>417</v>
      </c>
      <c r="G160" s="209" t="s">
        <v>210</v>
      </c>
      <c r="H160" s="210">
        <v>5.9960000000000004</v>
      </c>
      <c r="I160" s="211"/>
      <c r="J160" s="212">
        <f>ROUND(I160*H160,2)</f>
        <v>0</v>
      </c>
      <c r="K160" s="208" t="s">
        <v>130</v>
      </c>
      <c r="L160" s="46"/>
      <c r="M160" s="213" t="s">
        <v>19</v>
      </c>
      <c r="N160" s="214" t="s">
        <v>46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131</v>
      </c>
      <c r="AT160" s="217" t="s">
        <v>126</v>
      </c>
      <c r="AU160" s="217" t="s">
        <v>132</v>
      </c>
      <c r="AY160" s="19" t="s">
        <v>123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132</v>
      </c>
      <c r="BK160" s="218">
        <f>ROUND(I160*H160,2)</f>
        <v>0</v>
      </c>
      <c r="BL160" s="19" t="s">
        <v>131</v>
      </c>
      <c r="BM160" s="217" t="s">
        <v>418</v>
      </c>
    </row>
    <row r="161" s="2" customFormat="1">
      <c r="A161" s="40"/>
      <c r="B161" s="41"/>
      <c r="C161" s="42"/>
      <c r="D161" s="219" t="s">
        <v>134</v>
      </c>
      <c r="E161" s="42"/>
      <c r="F161" s="220" t="s">
        <v>419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134</v>
      </c>
      <c r="AU161" s="19" t="s">
        <v>132</v>
      </c>
    </row>
    <row r="162" s="12" customFormat="1" ht="25.92" customHeight="1">
      <c r="A162" s="12"/>
      <c r="B162" s="190"/>
      <c r="C162" s="191"/>
      <c r="D162" s="192" t="s">
        <v>73</v>
      </c>
      <c r="E162" s="193" t="s">
        <v>238</v>
      </c>
      <c r="F162" s="193" t="s">
        <v>239</v>
      </c>
      <c r="G162" s="191"/>
      <c r="H162" s="191"/>
      <c r="I162" s="194"/>
      <c r="J162" s="195">
        <f>BK162</f>
        <v>0</v>
      </c>
      <c r="K162" s="191"/>
      <c r="L162" s="196"/>
      <c r="M162" s="197"/>
      <c r="N162" s="198"/>
      <c r="O162" s="198"/>
      <c r="P162" s="199">
        <f>P163+P182+P201+P234+P241+P283+P322+P360+P395</f>
        <v>0</v>
      </c>
      <c r="Q162" s="198"/>
      <c r="R162" s="199">
        <f>R163+R182+R201+R234+R241+R283+R322+R360+R395</f>
        <v>7.4682736500000013</v>
      </c>
      <c r="S162" s="198"/>
      <c r="T162" s="200">
        <f>T163+T182+T201+T234+T241+T283+T322+T360+T395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1" t="s">
        <v>132</v>
      </c>
      <c r="AT162" s="202" t="s">
        <v>73</v>
      </c>
      <c r="AU162" s="202" t="s">
        <v>74</v>
      </c>
      <c r="AY162" s="201" t="s">
        <v>123</v>
      </c>
      <c r="BK162" s="203">
        <f>BK163+BK182+BK201+BK234+BK241+BK283+BK322+BK360+BK395</f>
        <v>0</v>
      </c>
    </row>
    <row r="163" s="12" customFormat="1" ht="22.8" customHeight="1">
      <c r="A163" s="12"/>
      <c r="B163" s="190"/>
      <c r="C163" s="191"/>
      <c r="D163" s="192" t="s">
        <v>73</v>
      </c>
      <c r="E163" s="204" t="s">
        <v>420</v>
      </c>
      <c r="F163" s="204" t="s">
        <v>421</v>
      </c>
      <c r="G163" s="191"/>
      <c r="H163" s="191"/>
      <c r="I163" s="194"/>
      <c r="J163" s="205">
        <f>BK163</f>
        <v>0</v>
      </c>
      <c r="K163" s="191"/>
      <c r="L163" s="196"/>
      <c r="M163" s="197"/>
      <c r="N163" s="198"/>
      <c r="O163" s="198"/>
      <c r="P163" s="199">
        <f>SUM(P164:P181)</f>
        <v>0</v>
      </c>
      <c r="Q163" s="198"/>
      <c r="R163" s="199">
        <f>SUM(R164:R181)</f>
        <v>0.13946175000000002</v>
      </c>
      <c r="S163" s="198"/>
      <c r="T163" s="200">
        <f>SUM(T164:T181)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1" t="s">
        <v>132</v>
      </c>
      <c r="AT163" s="202" t="s">
        <v>73</v>
      </c>
      <c r="AU163" s="202" t="s">
        <v>82</v>
      </c>
      <c r="AY163" s="201" t="s">
        <v>123</v>
      </c>
      <c r="BK163" s="203">
        <f>SUM(BK164:BK181)</f>
        <v>0</v>
      </c>
    </row>
    <row r="164" s="2" customFormat="1" ht="37.8" customHeight="1">
      <c r="A164" s="40"/>
      <c r="B164" s="41"/>
      <c r="C164" s="206" t="s">
        <v>223</v>
      </c>
      <c r="D164" s="206" t="s">
        <v>126</v>
      </c>
      <c r="E164" s="207" t="s">
        <v>422</v>
      </c>
      <c r="F164" s="208" t="s">
        <v>423</v>
      </c>
      <c r="G164" s="209" t="s">
        <v>129</v>
      </c>
      <c r="H164" s="210">
        <v>13.390000000000001</v>
      </c>
      <c r="I164" s="211"/>
      <c r="J164" s="212">
        <f>ROUND(I164*H164,2)</f>
        <v>0</v>
      </c>
      <c r="K164" s="208" t="s">
        <v>130</v>
      </c>
      <c r="L164" s="46"/>
      <c r="M164" s="213" t="s">
        <v>19</v>
      </c>
      <c r="N164" s="214" t="s">
        <v>46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228</v>
      </c>
      <c r="AT164" s="217" t="s">
        <v>126</v>
      </c>
      <c r="AU164" s="217" t="s">
        <v>132</v>
      </c>
      <c r="AY164" s="19" t="s">
        <v>123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132</v>
      </c>
      <c r="BK164" s="218">
        <f>ROUND(I164*H164,2)</f>
        <v>0</v>
      </c>
      <c r="BL164" s="19" t="s">
        <v>228</v>
      </c>
      <c r="BM164" s="217" t="s">
        <v>424</v>
      </c>
    </row>
    <row r="165" s="2" customFormat="1">
      <c r="A165" s="40"/>
      <c r="B165" s="41"/>
      <c r="C165" s="42"/>
      <c r="D165" s="219" t="s">
        <v>134</v>
      </c>
      <c r="E165" s="42"/>
      <c r="F165" s="220" t="s">
        <v>425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134</v>
      </c>
      <c r="AU165" s="19" t="s">
        <v>132</v>
      </c>
    </row>
    <row r="166" s="13" customFormat="1">
      <c r="A166" s="13"/>
      <c r="B166" s="224"/>
      <c r="C166" s="225"/>
      <c r="D166" s="226" t="s">
        <v>136</v>
      </c>
      <c r="E166" s="227" t="s">
        <v>19</v>
      </c>
      <c r="F166" s="228" t="s">
        <v>406</v>
      </c>
      <c r="G166" s="225"/>
      <c r="H166" s="229">
        <v>5.4000000000000004</v>
      </c>
      <c r="I166" s="230"/>
      <c r="J166" s="225"/>
      <c r="K166" s="225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136</v>
      </c>
      <c r="AU166" s="235" t="s">
        <v>132</v>
      </c>
      <c r="AV166" s="13" t="s">
        <v>132</v>
      </c>
      <c r="AW166" s="13" t="s">
        <v>35</v>
      </c>
      <c r="AX166" s="13" t="s">
        <v>74</v>
      </c>
      <c r="AY166" s="235" t="s">
        <v>123</v>
      </c>
    </row>
    <row r="167" s="13" customFormat="1">
      <c r="A167" s="13"/>
      <c r="B167" s="224"/>
      <c r="C167" s="225"/>
      <c r="D167" s="226" t="s">
        <v>136</v>
      </c>
      <c r="E167" s="227" t="s">
        <v>19</v>
      </c>
      <c r="F167" s="228" t="s">
        <v>407</v>
      </c>
      <c r="G167" s="225"/>
      <c r="H167" s="229">
        <v>7.9900000000000002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136</v>
      </c>
      <c r="AU167" s="235" t="s">
        <v>132</v>
      </c>
      <c r="AV167" s="13" t="s">
        <v>132</v>
      </c>
      <c r="AW167" s="13" t="s">
        <v>35</v>
      </c>
      <c r="AX167" s="13" t="s">
        <v>74</v>
      </c>
      <c r="AY167" s="235" t="s">
        <v>123</v>
      </c>
    </row>
    <row r="168" s="14" customFormat="1">
      <c r="A168" s="14"/>
      <c r="B168" s="236"/>
      <c r="C168" s="237"/>
      <c r="D168" s="226" t="s">
        <v>136</v>
      </c>
      <c r="E168" s="238" t="s">
        <v>19</v>
      </c>
      <c r="F168" s="239" t="s">
        <v>197</v>
      </c>
      <c r="G168" s="237"/>
      <c r="H168" s="240">
        <v>13.390000000000001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136</v>
      </c>
      <c r="AU168" s="246" t="s">
        <v>132</v>
      </c>
      <c r="AV168" s="14" t="s">
        <v>131</v>
      </c>
      <c r="AW168" s="14" t="s">
        <v>35</v>
      </c>
      <c r="AX168" s="14" t="s">
        <v>82</v>
      </c>
      <c r="AY168" s="246" t="s">
        <v>123</v>
      </c>
    </row>
    <row r="169" s="2" customFormat="1" ht="24.15" customHeight="1">
      <c r="A169" s="40"/>
      <c r="B169" s="41"/>
      <c r="C169" s="260" t="s">
        <v>228</v>
      </c>
      <c r="D169" s="260" t="s">
        <v>398</v>
      </c>
      <c r="E169" s="261" t="s">
        <v>426</v>
      </c>
      <c r="F169" s="262" t="s">
        <v>427</v>
      </c>
      <c r="G169" s="263" t="s">
        <v>129</v>
      </c>
      <c r="H169" s="264">
        <v>14.060000000000001</v>
      </c>
      <c r="I169" s="265"/>
      <c r="J169" s="266">
        <f>ROUND(I169*H169,2)</f>
        <v>0</v>
      </c>
      <c r="K169" s="262" t="s">
        <v>130</v>
      </c>
      <c r="L169" s="267"/>
      <c r="M169" s="268" t="s">
        <v>19</v>
      </c>
      <c r="N169" s="269" t="s">
        <v>46</v>
      </c>
      <c r="O169" s="86"/>
      <c r="P169" s="215">
        <f>O169*H169</f>
        <v>0</v>
      </c>
      <c r="Q169" s="215">
        <v>0.0015</v>
      </c>
      <c r="R169" s="215">
        <f>Q169*H169</f>
        <v>0.021090000000000001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428</v>
      </c>
      <c r="AT169" s="217" t="s">
        <v>398</v>
      </c>
      <c r="AU169" s="217" t="s">
        <v>132</v>
      </c>
      <c r="AY169" s="19" t="s">
        <v>123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132</v>
      </c>
      <c r="BK169" s="218">
        <f>ROUND(I169*H169,2)</f>
        <v>0</v>
      </c>
      <c r="BL169" s="19" t="s">
        <v>228</v>
      </c>
      <c r="BM169" s="217" t="s">
        <v>429</v>
      </c>
    </row>
    <row r="170" s="13" customFormat="1">
      <c r="A170" s="13"/>
      <c r="B170" s="224"/>
      <c r="C170" s="225"/>
      <c r="D170" s="226" t="s">
        <v>136</v>
      </c>
      <c r="E170" s="225"/>
      <c r="F170" s="228" t="s">
        <v>430</v>
      </c>
      <c r="G170" s="225"/>
      <c r="H170" s="229">
        <v>14.060000000000001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136</v>
      </c>
      <c r="AU170" s="235" t="s">
        <v>132</v>
      </c>
      <c r="AV170" s="13" t="s">
        <v>132</v>
      </c>
      <c r="AW170" s="13" t="s">
        <v>4</v>
      </c>
      <c r="AX170" s="13" t="s">
        <v>82</v>
      </c>
      <c r="AY170" s="235" t="s">
        <v>123</v>
      </c>
    </row>
    <row r="171" s="2" customFormat="1" ht="44.25" customHeight="1">
      <c r="A171" s="40"/>
      <c r="B171" s="41"/>
      <c r="C171" s="206" t="s">
        <v>233</v>
      </c>
      <c r="D171" s="206" t="s">
        <v>126</v>
      </c>
      <c r="E171" s="207" t="s">
        <v>431</v>
      </c>
      <c r="F171" s="208" t="s">
        <v>432</v>
      </c>
      <c r="G171" s="209" t="s">
        <v>129</v>
      </c>
      <c r="H171" s="210">
        <v>64.420000000000002</v>
      </c>
      <c r="I171" s="211"/>
      <c r="J171" s="212">
        <f>ROUND(I171*H171,2)</f>
        <v>0</v>
      </c>
      <c r="K171" s="208" t="s">
        <v>130</v>
      </c>
      <c r="L171" s="46"/>
      <c r="M171" s="213" t="s">
        <v>19</v>
      </c>
      <c r="N171" s="214" t="s">
        <v>46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228</v>
      </c>
      <c r="AT171" s="217" t="s">
        <v>126</v>
      </c>
      <c r="AU171" s="217" t="s">
        <v>132</v>
      </c>
      <c r="AY171" s="19" t="s">
        <v>123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132</v>
      </c>
      <c r="BK171" s="218">
        <f>ROUND(I171*H171,2)</f>
        <v>0</v>
      </c>
      <c r="BL171" s="19" t="s">
        <v>228</v>
      </c>
      <c r="BM171" s="217" t="s">
        <v>433</v>
      </c>
    </row>
    <row r="172" s="2" customFormat="1">
      <c r="A172" s="40"/>
      <c r="B172" s="41"/>
      <c r="C172" s="42"/>
      <c r="D172" s="219" t="s">
        <v>134</v>
      </c>
      <c r="E172" s="42"/>
      <c r="F172" s="220" t="s">
        <v>434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134</v>
      </c>
      <c r="AU172" s="19" t="s">
        <v>132</v>
      </c>
    </row>
    <row r="173" s="13" customFormat="1">
      <c r="A173" s="13"/>
      <c r="B173" s="224"/>
      <c r="C173" s="225"/>
      <c r="D173" s="226" t="s">
        <v>136</v>
      </c>
      <c r="E173" s="227" t="s">
        <v>19</v>
      </c>
      <c r="F173" s="228" t="s">
        <v>435</v>
      </c>
      <c r="G173" s="225"/>
      <c r="H173" s="229">
        <v>13.25</v>
      </c>
      <c r="I173" s="230"/>
      <c r="J173" s="225"/>
      <c r="K173" s="225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136</v>
      </c>
      <c r="AU173" s="235" t="s">
        <v>132</v>
      </c>
      <c r="AV173" s="13" t="s">
        <v>132</v>
      </c>
      <c r="AW173" s="13" t="s">
        <v>35</v>
      </c>
      <c r="AX173" s="13" t="s">
        <v>74</v>
      </c>
      <c r="AY173" s="235" t="s">
        <v>123</v>
      </c>
    </row>
    <row r="174" s="13" customFormat="1">
      <c r="A174" s="13"/>
      <c r="B174" s="224"/>
      <c r="C174" s="225"/>
      <c r="D174" s="226" t="s">
        <v>136</v>
      </c>
      <c r="E174" s="227" t="s">
        <v>19</v>
      </c>
      <c r="F174" s="228" t="s">
        <v>436</v>
      </c>
      <c r="G174" s="225"/>
      <c r="H174" s="229">
        <v>2.0099999999999998</v>
      </c>
      <c r="I174" s="230"/>
      <c r="J174" s="225"/>
      <c r="K174" s="225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136</v>
      </c>
      <c r="AU174" s="235" t="s">
        <v>132</v>
      </c>
      <c r="AV174" s="13" t="s">
        <v>132</v>
      </c>
      <c r="AW174" s="13" t="s">
        <v>35</v>
      </c>
      <c r="AX174" s="13" t="s">
        <v>74</v>
      </c>
      <c r="AY174" s="235" t="s">
        <v>123</v>
      </c>
    </row>
    <row r="175" s="13" customFormat="1">
      <c r="A175" s="13"/>
      <c r="B175" s="224"/>
      <c r="C175" s="225"/>
      <c r="D175" s="226" t="s">
        <v>136</v>
      </c>
      <c r="E175" s="227" t="s">
        <v>19</v>
      </c>
      <c r="F175" s="228" t="s">
        <v>437</v>
      </c>
      <c r="G175" s="225"/>
      <c r="H175" s="229">
        <v>19.579999999999998</v>
      </c>
      <c r="I175" s="230"/>
      <c r="J175" s="225"/>
      <c r="K175" s="225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136</v>
      </c>
      <c r="AU175" s="235" t="s">
        <v>132</v>
      </c>
      <c r="AV175" s="13" t="s">
        <v>132</v>
      </c>
      <c r="AW175" s="13" t="s">
        <v>35</v>
      </c>
      <c r="AX175" s="13" t="s">
        <v>74</v>
      </c>
      <c r="AY175" s="235" t="s">
        <v>123</v>
      </c>
    </row>
    <row r="176" s="13" customFormat="1">
      <c r="A176" s="13"/>
      <c r="B176" s="224"/>
      <c r="C176" s="225"/>
      <c r="D176" s="226" t="s">
        <v>136</v>
      </c>
      <c r="E176" s="227" t="s">
        <v>19</v>
      </c>
      <c r="F176" s="228" t="s">
        <v>438</v>
      </c>
      <c r="G176" s="225"/>
      <c r="H176" s="229">
        <v>29.579999999999998</v>
      </c>
      <c r="I176" s="230"/>
      <c r="J176" s="225"/>
      <c r="K176" s="225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136</v>
      </c>
      <c r="AU176" s="235" t="s">
        <v>132</v>
      </c>
      <c r="AV176" s="13" t="s">
        <v>132</v>
      </c>
      <c r="AW176" s="13" t="s">
        <v>35</v>
      </c>
      <c r="AX176" s="13" t="s">
        <v>74</v>
      </c>
      <c r="AY176" s="235" t="s">
        <v>123</v>
      </c>
    </row>
    <row r="177" s="14" customFormat="1">
      <c r="A177" s="14"/>
      <c r="B177" s="236"/>
      <c r="C177" s="237"/>
      <c r="D177" s="226" t="s">
        <v>136</v>
      </c>
      <c r="E177" s="238" t="s">
        <v>19</v>
      </c>
      <c r="F177" s="239" t="s">
        <v>197</v>
      </c>
      <c r="G177" s="237"/>
      <c r="H177" s="240">
        <v>64.420000000000002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136</v>
      </c>
      <c r="AU177" s="246" t="s">
        <v>132</v>
      </c>
      <c r="AV177" s="14" t="s">
        <v>131</v>
      </c>
      <c r="AW177" s="14" t="s">
        <v>35</v>
      </c>
      <c r="AX177" s="14" t="s">
        <v>82</v>
      </c>
      <c r="AY177" s="246" t="s">
        <v>123</v>
      </c>
    </row>
    <row r="178" s="2" customFormat="1" ht="24.15" customHeight="1">
      <c r="A178" s="40"/>
      <c r="B178" s="41"/>
      <c r="C178" s="260" t="s">
        <v>242</v>
      </c>
      <c r="D178" s="260" t="s">
        <v>398</v>
      </c>
      <c r="E178" s="261" t="s">
        <v>439</v>
      </c>
      <c r="F178" s="262" t="s">
        <v>440</v>
      </c>
      <c r="G178" s="263" t="s">
        <v>129</v>
      </c>
      <c r="H178" s="264">
        <v>67.641000000000005</v>
      </c>
      <c r="I178" s="265"/>
      <c r="J178" s="266">
        <f>ROUND(I178*H178,2)</f>
        <v>0</v>
      </c>
      <c r="K178" s="262" t="s">
        <v>130</v>
      </c>
      <c r="L178" s="267"/>
      <c r="M178" s="268" t="s">
        <v>19</v>
      </c>
      <c r="N178" s="269" t="s">
        <v>46</v>
      </c>
      <c r="O178" s="86"/>
      <c r="P178" s="215">
        <f>O178*H178</f>
        <v>0</v>
      </c>
      <c r="Q178" s="215">
        <v>0.00175</v>
      </c>
      <c r="R178" s="215">
        <f>Q178*H178</f>
        <v>0.11837175000000001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428</v>
      </c>
      <c r="AT178" s="217" t="s">
        <v>398</v>
      </c>
      <c r="AU178" s="217" t="s">
        <v>132</v>
      </c>
      <c r="AY178" s="19" t="s">
        <v>123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132</v>
      </c>
      <c r="BK178" s="218">
        <f>ROUND(I178*H178,2)</f>
        <v>0</v>
      </c>
      <c r="BL178" s="19" t="s">
        <v>228</v>
      </c>
      <c r="BM178" s="217" t="s">
        <v>441</v>
      </c>
    </row>
    <row r="179" s="13" customFormat="1">
      <c r="A179" s="13"/>
      <c r="B179" s="224"/>
      <c r="C179" s="225"/>
      <c r="D179" s="226" t="s">
        <v>136</v>
      </c>
      <c r="E179" s="225"/>
      <c r="F179" s="228" t="s">
        <v>442</v>
      </c>
      <c r="G179" s="225"/>
      <c r="H179" s="229">
        <v>67.641000000000005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136</v>
      </c>
      <c r="AU179" s="235" t="s">
        <v>132</v>
      </c>
      <c r="AV179" s="13" t="s">
        <v>132</v>
      </c>
      <c r="AW179" s="13" t="s">
        <v>4</v>
      </c>
      <c r="AX179" s="13" t="s">
        <v>82</v>
      </c>
      <c r="AY179" s="235" t="s">
        <v>123</v>
      </c>
    </row>
    <row r="180" s="2" customFormat="1" ht="55.5" customHeight="1">
      <c r="A180" s="40"/>
      <c r="B180" s="41"/>
      <c r="C180" s="206" t="s">
        <v>248</v>
      </c>
      <c r="D180" s="206" t="s">
        <v>126</v>
      </c>
      <c r="E180" s="207" t="s">
        <v>443</v>
      </c>
      <c r="F180" s="208" t="s">
        <v>444</v>
      </c>
      <c r="G180" s="209" t="s">
        <v>210</v>
      </c>
      <c r="H180" s="210">
        <v>0.13900000000000001</v>
      </c>
      <c r="I180" s="211"/>
      <c r="J180" s="212">
        <f>ROUND(I180*H180,2)</f>
        <v>0</v>
      </c>
      <c r="K180" s="208" t="s">
        <v>130</v>
      </c>
      <c r="L180" s="46"/>
      <c r="M180" s="213" t="s">
        <v>19</v>
      </c>
      <c r="N180" s="214" t="s">
        <v>46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228</v>
      </c>
      <c r="AT180" s="217" t="s">
        <v>126</v>
      </c>
      <c r="AU180" s="217" t="s">
        <v>132</v>
      </c>
      <c r="AY180" s="19" t="s">
        <v>123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132</v>
      </c>
      <c r="BK180" s="218">
        <f>ROUND(I180*H180,2)</f>
        <v>0</v>
      </c>
      <c r="BL180" s="19" t="s">
        <v>228</v>
      </c>
      <c r="BM180" s="217" t="s">
        <v>445</v>
      </c>
    </row>
    <row r="181" s="2" customFormat="1">
      <c r="A181" s="40"/>
      <c r="B181" s="41"/>
      <c r="C181" s="42"/>
      <c r="D181" s="219" t="s">
        <v>134</v>
      </c>
      <c r="E181" s="42"/>
      <c r="F181" s="220" t="s">
        <v>446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134</v>
      </c>
      <c r="AU181" s="19" t="s">
        <v>132</v>
      </c>
    </row>
    <row r="182" s="12" customFormat="1" ht="22.8" customHeight="1">
      <c r="A182" s="12"/>
      <c r="B182" s="190"/>
      <c r="C182" s="191"/>
      <c r="D182" s="192" t="s">
        <v>73</v>
      </c>
      <c r="E182" s="204" t="s">
        <v>278</v>
      </c>
      <c r="F182" s="204" t="s">
        <v>279</v>
      </c>
      <c r="G182" s="191"/>
      <c r="H182" s="191"/>
      <c r="I182" s="194"/>
      <c r="J182" s="205">
        <f>BK182</f>
        <v>0</v>
      </c>
      <c r="K182" s="191"/>
      <c r="L182" s="196"/>
      <c r="M182" s="197"/>
      <c r="N182" s="198"/>
      <c r="O182" s="198"/>
      <c r="P182" s="199">
        <f>SUM(P183:P200)</f>
        <v>0</v>
      </c>
      <c r="Q182" s="198"/>
      <c r="R182" s="199">
        <f>SUM(R183:R200)</f>
        <v>2.6447444</v>
      </c>
      <c r="S182" s="198"/>
      <c r="T182" s="200">
        <f>SUM(T183:T200)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1" t="s">
        <v>132</v>
      </c>
      <c r="AT182" s="202" t="s">
        <v>73</v>
      </c>
      <c r="AU182" s="202" t="s">
        <v>82</v>
      </c>
      <c r="AY182" s="201" t="s">
        <v>123</v>
      </c>
      <c r="BK182" s="203">
        <f>SUM(BK183:BK200)</f>
        <v>0</v>
      </c>
    </row>
    <row r="183" s="2" customFormat="1" ht="24.15" customHeight="1">
      <c r="A183" s="40"/>
      <c r="B183" s="41"/>
      <c r="C183" s="206" t="s">
        <v>253</v>
      </c>
      <c r="D183" s="206" t="s">
        <v>126</v>
      </c>
      <c r="E183" s="207" t="s">
        <v>447</v>
      </c>
      <c r="F183" s="208" t="s">
        <v>448</v>
      </c>
      <c r="G183" s="209" t="s">
        <v>129</v>
      </c>
      <c r="H183" s="210">
        <v>64.420000000000002</v>
      </c>
      <c r="I183" s="211"/>
      <c r="J183" s="212">
        <f>ROUND(I183*H183,2)</f>
        <v>0</v>
      </c>
      <c r="K183" s="208" t="s">
        <v>130</v>
      </c>
      <c r="L183" s="46"/>
      <c r="M183" s="213" t="s">
        <v>19</v>
      </c>
      <c r="N183" s="214" t="s">
        <v>46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228</v>
      </c>
      <c r="AT183" s="217" t="s">
        <v>126</v>
      </c>
      <c r="AU183" s="217" t="s">
        <v>132</v>
      </c>
      <c r="AY183" s="19" t="s">
        <v>123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132</v>
      </c>
      <c r="BK183" s="218">
        <f>ROUND(I183*H183,2)</f>
        <v>0</v>
      </c>
      <c r="BL183" s="19" t="s">
        <v>228</v>
      </c>
      <c r="BM183" s="217" t="s">
        <v>449</v>
      </c>
    </row>
    <row r="184" s="2" customFormat="1">
      <c r="A184" s="40"/>
      <c r="B184" s="41"/>
      <c r="C184" s="42"/>
      <c r="D184" s="219" t="s">
        <v>134</v>
      </c>
      <c r="E184" s="42"/>
      <c r="F184" s="220" t="s">
        <v>450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134</v>
      </c>
      <c r="AU184" s="19" t="s">
        <v>132</v>
      </c>
    </row>
    <row r="185" s="13" customFormat="1">
      <c r="A185" s="13"/>
      <c r="B185" s="224"/>
      <c r="C185" s="225"/>
      <c r="D185" s="226" t="s">
        <v>136</v>
      </c>
      <c r="E185" s="227" t="s">
        <v>19</v>
      </c>
      <c r="F185" s="228" t="s">
        <v>435</v>
      </c>
      <c r="G185" s="225"/>
      <c r="H185" s="229">
        <v>13.25</v>
      </c>
      <c r="I185" s="230"/>
      <c r="J185" s="225"/>
      <c r="K185" s="225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136</v>
      </c>
      <c r="AU185" s="235" t="s">
        <v>132</v>
      </c>
      <c r="AV185" s="13" t="s">
        <v>132</v>
      </c>
      <c r="AW185" s="13" t="s">
        <v>35</v>
      </c>
      <c r="AX185" s="13" t="s">
        <v>74</v>
      </c>
      <c r="AY185" s="235" t="s">
        <v>123</v>
      </c>
    </row>
    <row r="186" s="13" customFormat="1">
      <c r="A186" s="13"/>
      <c r="B186" s="224"/>
      <c r="C186" s="225"/>
      <c r="D186" s="226" t="s">
        <v>136</v>
      </c>
      <c r="E186" s="227" t="s">
        <v>19</v>
      </c>
      <c r="F186" s="228" t="s">
        <v>436</v>
      </c>
      <c r="G186" s="225"/>
      <c r="H186" s="229">
        <v>2.0099999999999998</v>
      </c>
      <c r="I186" s="230"/>
      <c r="J186" s="225"/>
      <c r="K186" s="225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136</v>
      </c>
      <c r="AU186" s="235" t="s">
        <v>132</v>
      </c>
      <c r="AV186" s="13" t="s">
        <v>132</v>
      </c>
      <c r="AW186" s="13" t="s">
        <v>35</v>
      </c>
      <c r="AX186" s="13" t="s">
        <v>74</v>
      </c>
      <c r="AY186" s="235" t="s">
        <v>123</v>
      </c>
    </row>
    <row r="187" s="13" customFormat="1">
      <c r="A187" s="13"/>
      <c r="B187" s="224"/>
      <c r="C187" s="225"/>
      <c r="D187" s="226" t="s">
        <v>136</v>
      </c>
      <c r="E187" s="227" t="s">
        <v>19</v>
      </c>
      <c r="F187" s="228" t="s">
        <v>437</v>
      </c>
      <c r="G187" s="225"/>
      <c r="H187" s="229">
        <v>19.579999999999998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136</v>
      </c>
      <c r="AU187" s="235" t="s">
        <v>132</v>
      </c>
      <c r="AV187" s="13" t="s">
        <v>132</v>
      </c>
      <c r="AW187" s="13" t="s">
        <v>35</v>
      </c>
      <c r="AX187" s="13" t="s">
        <v>74</v>
      </c>
      <c r="AY187" s="235" t="s">
        <v>123</v>
      </c>
    </row>
    <row r="188" s="13" customFormat="1">
      <c r="A188" s="13"/>
      <c r="B188" s="224"/>
      <c r="C188" s="225"/>
      <c r="D188" s="226" t="s">
        <v>136</v>
      </c>
      <c r="E188" s="227" t="s">
        <v>19</v>
      </c>
      <c r="F188" s="228" t="s">
        <v>438</v>
      </c>
      <c r="G188" s="225"/>
      <c r="H188" s="229">
        <v>29.579999999999998</v>
      </c>
      <c r="I188" s="230"/>
      <c r="J188" s="225"/>
      <c r="K188" s="225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136</v>
      </c>
      <c r="AU188" s="235" t="s">
        <v>132</v>
      </c>
      <c r="AV188" s="13" t="s">
        <v>132</v>
      </c>
      <c r="AW188" s="13" t="s">
        <v>35</v>
      </c>
      <c r="AX188" s="13" t="s">
        <v>74</v>
      </c>
      <c r="AY188" s="235" t="s">
        <v>123</v>
      </c>
    </row>
    <row r="189" s="14" customFormat="1">
      <c r="A189" s="14"/>
      <c r="B189" s="236"/>
      <c r="C189" s="237"/>
      <c r="D189" s="226" t="s">
        <v>136</v>
      </c>
      <c r="E189" s="238" t="s">
        <v>19</v>
      </c>
      <c r="F189" s="239" t="s">
        <v>197</v>
      </c>
      <c r="G189" s="237"/>
      <c r="H189" s="240">
        <v>64.420000000000002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6" t="s">
        <v>136</v>
      </c>
      <c r="AU189" s="246" t="s">
        <v>132</v>
      </c>
      <c r="AV189" s="14" t="s">
        <v>131</v>
      </c>
      <c r="AW189" s="14" t="s">
        <v>35</v>
      </c>
      <c r="AX189" s="14" t="s">
        <v>82</v>
      </c>
      <c r="AY189" s="246" t="s">
        <v>123</v>
      </c>
    </row>
    <row r="190" s="2" customFormat="1" ht="24.15" customHeight="1">
      <c r="A190" s="40"/>
      <c r="B190" s="41"/>
      <c r="C190" s="260" t="s">
        <v>7</v>
      </c>
      <c r="D190" s="260" t="s">
        <v>398</v>
      </c>
      <c r="E190" s="261" t="s">
        <v>451</v>
      </c>
      <c r="F190" s="262" t="s">
        <v>452</v>
      </c>
      <c r="G190" s="263" t="s">
        <v>140</v>
      </c>
      <c r="H190" s="264">
        <v>0.62</v>
      </c>
      <c r="I190" s="265"/>
      <c r="J190" s="266">
        <f>ROUND(I190*H190,2)</f>
        <v>0</v>
      </c>
      <c r="K190" s="262" t="s">
        <v>130</v>
      </c>
      <c r="L190" s="267"/>
      <c r="M190" s="268" t="s">
        <v>19</v>
      </c>
      <c r="N190" s="269" t="s">
        <v>46</v>
      </c>
      <c r="O190" s="86"/>
      <c r="P190" s="215">
        <f>O190*H190</f>
        <v>0</v>
      </c>
      <c r="Q190" s="215">
        <v>0.44</v>
      </c>
      <c r="R190" s="215">
        <f>Q190*H190</f>
        <v>0.27279999999999999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428</v>
      </c>
      <c r="AT190" s="217" t="s">
        <v>398</v>
      </c>
      <c r="AU190" s="217" t="s">
        <v>132</v>
      </c>
      <c r="AY190" s="19" t="s">
        <v>123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132</v>
      </c>
      <c r="BK190" s="218">
        <f>ROUND(I190*H190,2)</f>
        <v>0</v>
      </c>
      <c r="BL190" s="19" t="s">
        <v>228</v>
      </c>
      <c r="BM190" s="217" t="s">
        <v>453</v>
      </c>
    </row>
    <row r="191" s="15" customFormat="1">
      <c r="A191" s="15"/>
      <c r="B191" s="250"/>
      <c r="C191" s="251"/>
      <c r="D191" s="226" t="s">
        <v>136</v>
      </c>
      <c r="E191" s="252" t="s">
        <v>19</v>
      </c>
      <c r="F191" s="253" t="s">
        <v>454</v>
      </c>
      <c r="G191" s="251"/>
      <c r="H191" s="252" t="s">
        <v>19</v>
      </c>
      <c r="I191" s="254"/>
      <c r="J191" s="251"/>
      <c r="K191" s="251"/>
      <c r="L191" s="255"/>
      <c r="M191" s="256"/>
      <c r="N191" s="257"/>
      <c r="O191" s="257"/>
      <c r="P191" s="257"/>
      <c r="Q191" s="257"/>
      <c r="R191" s="257"/>
      <c r="S191" s="257"/>
      <c r="T191" s="25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9" t="s">
        <v>136</v>
      </c>
      <c r="AU191" s="259" t="s">
        <v>132</v>
      </c>
      <c r="AV191" s="15" t="s">
        <v>82</v>
      </c>
      <c r="AW191" s="15" t="s">
        <v>35</v>
      </c>
      <c r="AX191" s="15" t="s">
        <v>74</v>
      </c>
      <c r="AY191" s="259" t="s">
        <v>123</v>
      </c>
    </row>
    <row r="192" s="13" customFormat="1">
      <c r="A192" s="13"/>
      <c r="B192" s="224"/>
      <c r="C192" s="225"/>
      <c r="D192" s="226" t="s">
        <v>136</v>
      </c>
      <c r="E192" s="227" t="s">
        <v>19</v>
      </c>
      <c r="F192" s="228" t="s">
        <v>455</v>
      </c>
      <c r="G192" s="225"/>
      <c r="H192" s="229">
        <v>0.127</v>
      </c>
      <c r="I192" s="230"/>
      <c r="J192" s="225"/>
      <c r="K192" s="225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136</v>
      </c>
      <c r="AU192" s="235" t="s">
        <v>132</v>
      </c>
      <c r="AV192" s="13" t="s">
        <v>132</v>
      </c>
      <c r="AW192" s="13" t="s">
        <v>35</v>
      </c>
      <c r="AX192" s="13" t="s">
        <v>74</v>
      </c>
      <c r="AY192" s="235" t="s">
        <v>123</v>
      </c>
    </row>
    <row r="193" s="13" customFormat="1">
      <c r="A193" s="13"/>
      <c r="B193" s="224"/>
      <c r="C193" s="225"/>
      <c r="D193" s="226" t="s">
        <v>136</v>
      </c>
      <c r="E193" s="227" t="s">
        <v>19</v>
      </c>
      <c r="F193" s="228" t="s">
        <v>456</v>
      </c>
      <c r="G193" s="225"/>
      <c r="H193" s="229">
        <v>0.025000000000000001</v>
      </c>
      <c r="I193" s="230"/>
      <c r="J193" s="225"/>
      <c r="K193" s="225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136</v>
      </c>
      <c r="AU193" s="235" t="s">
        <v>132</v>
      </c>
      <c r="AV193" s="13" t="s">
        <v>132</v>
      </c>
      <c r="AW193" s="13" t="s">
        <v>35</v>
      </c>
      <c r="AX193" s="13" t="s">
        <v>74</v>
      </c>
      <c r="AY193" s="235" t="s">
        <v>123</v>
      </c>
    </row>
    <row r="194" s="13" customFormat="1">
      <c r="A194" s="13"/>
      <c r="B194" s="224"/>
      <c r="C194" s="225"/>
      <c r="D194" s="226" t="s">
        <v>136</v>
      </c>
      <c r="E194" s="227" t="s">
        <v>19</v>
      </c>
      <c r="F194" s="228" t="s">
        <v>457</v>
      </c>
      <c r="G194" s="225"/>
      <c r="H194" s="229">
        <v>0.19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136</v>
      </c>
      <c r="AU194" s="235" t="s">
        <v>132</v>
      </c>
      <c r="AV194" s="13" t="s">
        <v>132</v>
      </c>
      <c r="AW194" s="13" t="s">
        <v>35</v>
      </c>
      <c r="AX194" s="13" t="s">
        <v>74</v>
      </c>
      <c r="AY194" s="235" t="s">
        <v>123</v>
      </c>
    </row>
    <row r="195" s="13" customFormat="1">
      <c r="A195" s="13"/>
      <c r="B195" s="224"/>
      <c r="C195" s="225"/>
      <c r="D195" s="226" t="s">
        <v>136</v>
      </c>
      <c r="E195" s="227" t="s">
        <v>19</v>
      </c>
      <c r="F195" s="228" t="s">
        <v>458</v>
      </c>
      <c r="G195" s="225"/>
      <c r="H195" s="229">
        <v>0.27800000000000002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136</v>
      </c>
      <c r="AU195" s="235" t="s">
        <v>132</v>
      </c>
      <c r="AV195" s="13" t="s">
        <v>132</v>
      </c>
      <c r="AW195" s="13" t="s">
        <v>35</v>
      </c>
      <c r="AX195" s="13" t="s">
        <v>74</v>
      </c>
      <c r="AY195" s="235" t="s">
        <v>123</v>
      </c>
    </row>
    <row r="196" s="14" customFormat="1">
      <c r="A196" s="14"/>
      <c r="B196" s="236"/>
      <c r="C196" s="237"/>
      <c r="D196" s="226" t="s">
        <v>136</v>
      </c>
      <c r="E196" s="238" t="s">
        <v>19</v>
      </c>
      <c r="F196" s="239" t="s">
        <v>197</v>
      </c>
      <c r="G196" s="237"/>
      <c r="H196" s="240">
        <v>0.62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136</v>
      </c>
      <c r="AU196" s="246" t="s">
        <v>132</v>
      </c>
      <c r="AV196" s="14" t="s">
        <v>131</v>
      </c>
      <c r="AW196" s="14" t="s">
        <v>35</v>
      </c>
      <c r="AX196" s="14" t="s">
        <v>82</v>
      </c>
      <c r="AY196" s="246" t="s">
        <v>123</v>
      </c>
    </row>
    <row r="197" s="2" customFormat="1" ht="37.8" customHeight="1">
      <c r="A197" s="40"/>
      <c r="B197" s="41"/>
      <c r="C197" s="206" t="s">
        <v>264</v>
      </c>
      <c r="D197" s="206" t="s">
        <v>126</v>
      </c>
      <c r="E197" s="207" t="s">
        <v>459</v>
      </c>
      <c r="F197" s="208" t="s">
        <v>460</v>
      </c>
      <c r="G197" s="209" t="s">
        <v>129</v>
      </c>
      <c r="H197" s="210">
        <v>64.420000000000002</v>
      </c>
      <c r="I197" s="211"/>
      <c r="J197" s="212">
        <f>ROUND(I197*H197,2)</f>
        <v>0</v>
      </c>
      <c r="K197" s="208" t="s">
        <v>130</v>
      </c>
      <c r="L197" s="46"/>
      <c r="M197" s="213" t="s">
        <v>19</v>
      </c>
      <c r="N197" s="214" t="s">
        <v>46</v>
      </c>
      <c r="O197" s="86"/>
      <c r="P197" s="215">
        <f>O197*H197</f>
        <v>0</v>
      </c>
      <c r="Q197" s="215">
        <v>0.036819999999999999</v>
      </c>
      <c r="R197" s="215">
        <f>Q197*H197</f>
        <v>2.3719443999999998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228</v>
      </c>
      <c r="AT197" s="217" t="s">
        <v>126</v>
      </c>
      <c r="AU197" s="217" t="s">
        <v>132</v>
      </c>
      <c r="AY197" s="19" t="s">
        <v>123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132</v>
      </c>
      <c r="BK197" s="218">
        <f>ROUND(I197*H197,2)</f>
        <v>0</v>
      </c>
      <c r="BL197" s="19" t="s">
        <v>228</v>
      </c>
      <c r="BM197" s="217" t="s">
        <v>461</v>
      </c>
    </row>
    <row r="198" s="2" customFormat="1">
      <c r="A198" s="40"/>
      <c r="B198" s="41"/>
      <c r="C198" s="42"/>
      <c r="D198" s="219" t="s">
        <v>134</v>
      </c>
      <c r="E198" s="42"/>
      <c r="F198" s="220" t="s">
        <v>462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134</v>
      </c>
      <c r="AU198" s="19" t="s">
        <v>132</v>
      </c>
    </row>
    <row r="199" s="2" customFormat="1" ht="49.05" customHeight="1">
      <c r="A199" s="40"/>
      <c r="B199" s="41"/>
      <c r="C199" s="206" t="s">
        <v>272</v>
      </c>
      <c r="D199" s="206" t="s">
        <v>126</v>
      </c>
      <c r="E199" s="207" t="s">
        <v>463</v>
      </c>
      <c r="F199" s="208" t="s">
        <v>464</v>
      </c>
      <c r="G199" s="209" t="s">
        <v>210</v>
      </c>
      <c r="H199" s="210">
        <v>2.645</v>
      </c>
      <c r="I199" s="211"/>
      <c r="J199" s="212">
        <f>ROUND(I199*H199,2)</f>
        <v>0</v>
      </c>
      <c r="K199" s="208" t="s">
        <v>130</v>
      </c>
      <c r="L199" s="46"/>
      <c r="M199" s="213" t="s">
        <v>19</v>
      </c>
      <c r="N199" s="214" t="s">
        <v>46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228</v>
      </c>
      <c r="AT199" s="217" t="s">
        <v>126</v>
      </c>
      <c r="AU199" s="217" t="s">
        <v>132</v>
      </c>
      <c r="AY199" s="19" t="s">
        <v>123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132</v>
      </c>
      <c r="BK199" s="218">
        <f>ROUND(I199*H199,2)</f>
        <v>0</v>
      </c>
      <c r="BL199" s="19" t="s">
        <v>228</v>
      </c>
      <c r="BM199" s="217" t="s">
        <v>465</v>
      </c>
    </row>
    <row r="200" s="2" customFormat="1">
      <c r="A200" s="40"/>
      <c r="B200" s="41"/>
      <c r="C200" s="42"/>
      <c r="D200" s="219" t="s">
        <v>134</v>
      </c>
      <c r="E200" s="42"/>
      <c r="F200" s="220" t="s">
        <v>466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134</v>
      </c>
      <c r="AU200" s="19" t="s">
        <v>132</v>
      </c>
    </row>
    <row r="201" s="12" customFormat="1" ht="22.8" customHeight="1">
      <c r="A201" s="12"/>
      <c r="B201" s="190"/>
      <c r="C201" s="191"/>
      <c r="D201" s="192" t="s">
        <v>73</v>
      </c>
      <c r="E201" s="204" t="s">
        <v>467</v>
      </c>
      <c r="F201" s="204" t="s">
        <v>468</v>
      </c>
      <c r="G201" s="191"/>
      <c r="H201" s="191"/>
      <c r="I201" s="194"/>
      <c r="J201" s="205">
        <f>BK201</f>
        <v>0</v>
      </c>
      <c r="K201" s="191"/>
      <c r="L201" s="196"/>
      <c r="M201" s="197"/>
      <c r="N201" s="198"/>
      <c r="O201" s="198"/>
      <c r="P201" s="199">
        <f>SUM(P202:P233)</f>
        <v>0</v>
      </c>
      <c r="Q201" s="198"/>
      <c r="R201" s="199">
        <f>SUM(R202:R233)</f>
        <v>1.420078</v>
      </c>
      <c r="S201" s="198"/>
      <c r="T201" s="200">
        <f>SUM(T202:T233)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1" t="s">
        <v>132</v>
      </c>
      <c r="AT201" s="202" t="s">
        <v>73</v>
      </c>
      <c r="AU201" s="202" t="s">
        <v>82</v>
      </c>
      <c r="AY201" s="201" t="s">
        <v>123</v>
      </c>
      <c r="BK201" s="203">
        <f>SUM(BK202:BK233)</f>
        <v>0</v>
      </c>
    </row>
    <row r="202" s="2" customFormat="1" ht="55.5" customHeight="1">
      <c r="A202" s="40"/>
      <c r="B202" s="41"/>
      <c r="C202" s="206" t="s">
        <v>280</v>
      </c>
      <c r="D202" s="206" t="s">
        <v>126</v>
      </c>
      <c r="E202" s="207" t="s">
        <v>469</v>
      </c>
      <c r="F202" s="208" t="s">
        <v>470</v>
      </c>
      <c r="G202" s="209" t="s">
        <v>129</v>
      </c>
      <c r="H202" s="210">
        <v>4.7999999999999998</v>
      </c>
      <c r="I202" s="211"/>
      <c r="J202" s="212">
        <f>ROUND(I202*H202,2)</f>
        <v>0</v>
      </c>
      <c r="K202" s="208" t="s">
        <v>130</v>
      </c>
      <c r="L202" s="46"/>
      <c r="M202" s="213" t="s">
        <v>19</v>
      </c>
      <c r="N202" s="214" t="s">
        <v>46</v>
      </c>
      <c r="O202" s="86"/>
      <c r="P202" s="215">
        <f>O202*H202</f>
        <v>0</v>
      </c>
      <c r="Q202" s="215">
        <v>0.043229999999999998</v>
      </c>
      <c r="R202" s="215">
        <f>Q202*H202</f>
        <v>0.20750399999999999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228</v>
      </c>
      <c r="AT202" s="217" t="s">
        <v>126</v>
      </c>
      <c r="AU202" s="217" t="s">
        <v>132</v>
      </c>
      <c r="AY202" s="19" t="s">
        <v>123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132</v>
      </c>
      <c r="BK202" s="218">
        <f>ROUND(I202*H202,2)</f>
        <v>0</v>
      </c>
      <c r="BL202" s="19" t="s">
        <v>228</v>
      </c>
      <c r="BM202" s="217" t="s">
        <v>471</v>
      </c>
    </row>
    <row r="203" s="2" customFormat="1">
      <c r="A203" s="40"/>
      <c r="B203" s="41"/>
      <c r="C203" s="42"/>
      <c r="D203" s="219" t="s">
        <v>134</v>
      </c>
      <c r="E203" s="42"/>
      <c r="F203" s="220" t="s">
        <v>472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134</v>
      </c>
      <c r="AU203" s="19" t="s">
        <v>132</v>
      </c>
    </row>
    <row r="204" s="13" customFormat="1">
      <c r="A204" s="13"/>
      <c r="B204" s="224"/>
      <c r="C204" s="225"/>
      <c r="D204" s="226" t="s">
        <v>136</v>
      </c>
      <c r="E204" s="227" t="s">
        <v>19</v>
      </c>
      <c r="F204" s="228" t="s">
        <v>473</v>
      </c>
      <c r="G204" s="225"/>
      <c r="H204" s="229">
        <v>4.7999999999999998</v>
      </c>
      <c r="I204" s="230"/>
      <c r="J204" s="225"/>
      <c r="K204" s="225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136</v>
      </c>
      <c r="AU204" s="235" t="s">
        <v>132</v>
      </c>
      <c r="AV204" s="13" t="s">
        <v>132</v>
      </c>
      <c r="AW204" s="13" t="s">
        <v>35</v>
      </c>
      <c r="AX204" s="13" t="s">
        <v>82</v>
      </c>
      <c r="AY204" s="235" t="s">
        <v>123</v>
      </c>
    </row>
    <row r="205" s="15" customFormat="1">
      <c r="A205" s="15"/>
      <c r="B205" s="250"/>
      <c r="C205" s="251"/>
      <c r="D205" s="226" t="s">
        <v>136</v>
      </c>
      <c r="E205" s="252" t="s">
        <v>19</v>
      </c>
      <c r="F205" s="253" t="s">
        <v>474</v>
      </c>
      <c r="G205" s="251"/>
      <c r="H205" s="252" t="s">
        <v>19</v>
      </c>
      <c r="I205" s="254"/>
      <c r="J205" s="251"/>
      <c r="K205" s="251"/>
      <c r="L205" s="255"/>
      <c r="M205" s="256"/>
      <c r="N205" s="257"/>
      <c r="O205" s="257"/>
      <c r="P205" s="257"/>
      <c r="Q205" s="257"/>
      <c r="R205" s="257"/>
      <c r="S205" s="257"/>
      <c r="T205" s="258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9" t="s">
        <v>136</v>
      </c>
      <c r="AU205" s="259" t="s">
        <v>132</v>
      </c>
      <c r="AV205" s="15" t="s">
        <v>82</v>
      </c>
      <c r="AW205" s="15" t="s">
        <v>35</v>
      </c>
      <c r="AX205" s="15" t="s">
        <v>74</v>
      </c>
      <c r="AY205" s="259" t="s">
        <v>123</v>
      </c>
    </row>
    <row r="206" s="2" customFormat="1" ht="62.7" customHeight="1">
      <c r="A206" s="40"/>
      <c r="B206" s="41"/>
      <c r="C206" s="206" t="s">
        <v>288</v>
      </c>
      <c r="D206" s="206" t="s">
        <v>126</v>
      </c>
      <c r="E206" s="207" t="s">
        <v>475</v>
      </c>
      <c r="F206" s="208" t="s">
        <v>476</v>
      </c>
      <c r="G206" s="209" t="s">
        <v>129</v>
      </c>
      <c r="H206" s="210">
        <v>1.5</v>
      </c>
      <c r="I206" s="211"/>
      <c r="J206" s="212">
        <f>ROUND(I206*H206,2)</f>
        <v>0</v>
      </c>
      <c r="K206" s="208" t="s">
        <v>130</v>
      </c>
      <c r="L206" s="46"/>
      <c r="M206" s="213" t="s">
        <v>19</v>
      </c>
      <c r="N206" s="214" t="s">
        <v>46</v>
      </c>
      <c r="O206" s="86"/>
      <c r="P206" s="215">
        <f>O206*H206</f>
        <v>0</v>
      </c>
      <c r="Q206" s="215">
        <v>0.02964</v>
      </c>
      <c r="R206" s="215">
        <f>Q206*H206</f>
        <v>0.04446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228</v>
      </c>
      <c r="AT206" s="217" t="s">
        <v>126</v>
      </c>
      <c r="AU206" s="217" t="s">
        <v>132</v>
      </c>
      <c r="AY206" s="19" t="s">
        <v>123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132</v>
      </c>
      <c r="BK206" s="218">
        <f>ROUND(I206*H206,2)</f>
        <v>0</v>
      </c>
      <c r="BL206" s="19" t="s">
        <v>228</v>
      </c>
      <c r="BM206" s="217" t="s">
        <v>477</v>
      </c>
    </row>
    <row r="207" s="2" customFormat="1">
      <c r="A207" s="40"/>
      <c r="B207" s="41"/>
      <c r="C207" s="42"/>
      <c r="D207" s="219" t="s">
        <v>134</v>
      </c>
      <c r="E207" s="42"/>
      <c r="F207" s="220" t="s">
        <v>478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134</v>
      </c>
      <c r="AU207" s="19" t="s">
        <v>132</v>
      </c>
    </row>
    <row r="208" s="13" customFormat="1">
      <c r="A208" s="13"/>
      <c r="B208" s="224"/>
      <c r="C208" s="225"/>
      <c r="D208" s="226" t="s">
        <v>136</v>
      </c>
      <c r="E208" s="227" t="s">
        <v>19</v>
      </c>
      <c r="F208" s="228" t="s">
        <v>479</v>
      </c>
      <c r="G208" s="225"/>
      <c r="H208" s="229">
        <v>1.5</v>
      </c>
      <c r="I208" s="230"/>
      <c r="J208" s="225"/>
      <c r="K208" s="225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136</v>
      </c>
      <c r="AU208" s="235" t="s">
        <v>132</v>
      </c>
      <c r="AV208" s="13" t="s">
        <v>132</v>
      </c>
      <c r="AW208" s="13" t="s">
        <v>35</v>
      </c>
      <c r="AX208" s="13" t="s">
        <v>82</v>
      </c>
      <c r="AY208" s="235" t="s">
        <v>123</v>
      </c>
    </row>
    <row r="209" s="15" customFormat="1">
      <c r="A209" s="15"/>
      <c r="B209" s="250"/>
      <c r="C209" s="251"/>
      <c r="D209" s="226" t="s">
        <v>136</v>
      </c>
      <c r="E209" s="252" t="s">
        <v>19</v>
      </c>
      <c r="F209" s="253" t="s">
        <v>474</v>
      </c>
      <c r="G209" s="251"/>
      <c r="H209" s="252" t="s">
        <v>19</v>
      </c>
      <c r="I209" s="254"/>
      <c r="J209" s="251"/>
      <c r="K209" s="251"/>
      <c r="L209" s="255"/>
      <c r="M209" s="256"/>
      <c r="N209" s="257"/>
      <c r="O209" s="257"/>
      <c r="P209" s="257"/>
      <c r="Q209" s="257"/>
      <c r="R209" s="257"/>
      <c r="S209" s="257"/>
      <c r="T209" s="258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9" t="s">
        <v>136</v>
      </c>
      <c r="AU209" s="259" t="s">
        <v>132</v>
      </c>
      <c r="AV209" s="15" t="s">
        <v>82</v>
      </c>
      <c r="AW209" s="15" t="s">
        <v>35</v>
      </c>
      <c r="AX209" s="15" t="s">
        <v>74</v>
      </c>
      <c r="AY209" s="259" t="s">
        <v>123</v>
      </c>
    </row>
    <row r="210" s="2" customFormat="1" ht="49.05" customHeight="1">
      <c r="A210" s="40"/>
      <c r="B210" s="41"/>
      <c r="C210" s="206" t="s">
        <v>297</v>
      </c>
      <c r="D210" s="206" t="s">
        <v>126</v>
      </c>
      <c r="E210" s="207" t="s">
        <v>480</v>
      </c>
      <c r="F210" s="208" t="s">
        <v>481</v>
      </c>
      <c r="G210" s="209" t="s">
        <v>129</v>
      </c>
      <c r="H210" s="210">
        <v>69.819999999999993</v>
      </c>
      <c r="I210" s="211"/>
      <c r="J210" s="212">
        <f>ROUND(I210*H210,2)</f>
        <v>0</v>
      </c>
      <c r="K210" s="208" t="s">
        <v>130</v>
      </c>
      <c r="L210" s="46"/>
      <c r="M210" s="213" t="s">
        <v>19</v>
      </c>
      <c r="N210" s="214" t="s">
        <v>46</v>
      </c>
      <c r="O210" s="86"/>
      <c r="P210" s="215">
        <f>O210*H210</f>
        <v>0</v>
      </c>
      <c r="Q210" s="215">
        <v>0.012200000000000001</v>
      </c>
      <c r="R210" s="215">
        <f>Q210*H210</f>
        <v>0.85180400000000001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228</v>
      </c>
      <c r="AT210" s="217" t="s">
        <v>126</v>
      </c>
      <c r="AU210" s="217" t="s">
        <v>132</v>
      </c>
      <c r="AY210" s="19" t="s">
        <v>123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132</v>
      </c>
      <c r="BK210" s="218">
        <f>ROUND(I210*H210,2)</f>
        <v>0</v>
      </c>
      <c r="BL210" s="19" t="s">
        <v>228</v>
      </c>
      <c r="BM210" s="217" t="s">
        <v>482</v>
      </c>
    </row>
    <row r="211" s="2" customFormat="1">
      <c r="A211" s="40"/>
      <c r="B211" s="41"/>
      <c r="C211" s="42"/>
      <c r="D211" s="219" t="s">
        <v>134</v>
      </c>
      <c r="E211" s="42"/>
      <c r="F211" s="220" t="s">
        <v>483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134</v>
      </c>
      <c r="AU211" s="19" t="s">
        <v>132</v>
      </c>
    </row>
    <row r="212" s="13" customFormat="1">
      <c r="A212" s="13"/>
      <c r="B212" s="224"/>
      <c r="C212" s="225"/>
      <c r="D212" s="226" t="s">
        <v>136</v>
      </c>
      <c r="E212" s="227" t="s">
        <v>19</v>
      </c>
      <c r="F212" s="228" t="s">
        <v>484</v>
      </c>
      <c r="G212" s="225"/>
      <c r="H212" s="229">
        <v>5.4000000000000004</v>
      </c>
      <c r="I212" s="230"/>
      <c r="J212" s="225"/>
      <c r="K212" s="225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136</v>
      </c>
      <c r="AU212" s="235" t="s">
        <v>132</v>
      </c>
      <c r="AV212" s="13" t="s">
        <v>132</v>
      </c>
      <c r="AW212" s="13" t="s">
        <v>35</v>
      </c>
      <c r="AX212" s="13" t="s">
        <v>74</v>
      </c>
      <c r="AY212" s="235" t="s">
        <v>123</v>
      </c>
    </row>
    <row r="213" s="13" customFormat="1">
      <c r="A213" s="13"/>
      <c r="B213" s="224"/>
      <c r="C213" s="225"/>
      <c r="D213" s="226" t="s">
        <v>136</v>
      </c>
      <c r="E213" s="227" t="s">
        <v>19</v>
      </c>
      <c r="F213" s="228" t="s">
        <v>435</v>
      </c>
      <c r="G213" s="225"/>
      <c r="H213" s="229">
        <v>13.25</v>
      </c>
      <c r="I213" s="230"/>
      <c r="J213" s="225"/>
      <c r="K213" s="225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136</v>
      </c>
      <c r="AU213" s="235" t="s">
        <v>132</v>
      </c>
      <c r="AV213" s="13" t="s">
        <v>132</v>
      </c>
      <c r="AW213" s="13" t="s">
        <v>35</v>
      </c>
      <c r="AX213" s="13" t="s">
        <v>74</v>
      </c>
      <c r="AY213" s="235" t="s">
        <v>123</v>
      </c>
    </row>
    <row r="214" s="13" customFormat="1">
      <c r="A214" s="13"/>
      <c r="B214" s="224"/>
      <c r="C214" s="225"/>
      <c r="D214" s="226" t="s">
        <v>136</v>
      </c>
      <c r="E214" s="227" t="s">
        <v>19</v>
      </c>
      <c r="F214" s="228" t="s">
        <v>436</v>
      </c>
      <c r="G214" s="225"/>
      <c r="H214" s="229">
        <v>2.0099999999999998</v>
      </c>
      <c r="I214" s="230"/>
      <c r="J214" s="225"/>
      <c r="K214" s="225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136</v>
      </c>
      <c r="AU214" s="235" t="s">
        <v>132</v>
      </c>
      <c r="AV214" s="13" t="s">
        <v>132</v>
      </c>
      <c r="AW214" s="13" t="s">
        <v>35</v>
      </c>
      <c r="AX214" s="13" t="s">
        <v>74</v>
      </c>
      <c r="AY214" s="235" t="s">
        <v>123</v>
      </c>
    </row>
    <row r="215" s="13" customFormat="1">
      <c r="A215" s="13"/>
      <c r="B215" s="224"/>
      <c r="C215" s="225"/>
      <c r="D215" s="226" t="s">
        <v>136</v>
      </c>
      <c r="E215" s="227" t="s">
        <v>19</v>
      </c>
      <c r="F215" s="228" t="s">
        <v>437</v>
      </c>
      <c r="G215" s="225"/>
      <c r="H215" s="229">
        <v>19.579999999999998</v>
      </c>
      <c r="I215" s="230"/>
      <c r="J215" s="225"/>
      <c r="K215" s="225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136</v>
      </c>
      <c r="AU215" s="235" t="s">
        <v>132</v>
      </c>
      <c r="AV215" s="13" t="s">
        <v>132</v>
      </c>
      <c r="AW215" s="13" t="s">
        <v>35</v>
      </c>
      <c r="AX215" s="13" t="s">
        <v>74</v>
      </c>
      <c r="AY215" s="235" t="s">
        <v>123</v>
      </c>
    </row>
    <row r="216" s="13" customFormat="1">
      <c r="A216" s="13"/>
      <c r="B216" s="224"/>
      <c r="C216" s="225"/>
      <c r="D216" s="226" t="s">
        <v>136</v>
      </c>
      <c r="E216" s="227" t="s">
        <v>19</v>
      </c>
      <c r="F216" s="228" t="s">
        <v>438</v>
      </c>
      <c r="G216" s="225"/>
      <c r="H216" s="229">
        <v>29.579999999999998</v>
      </c>
      <c r="I216" s="230"/>
      <c r="J216" s="225"/>
      <c r="K216" s="225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136</v>
      </c>
      <c r="AU216" s="235" t="s">
        <v>132</v>
      </c>
      <c r="AV216" s="13" t="s">
        <v>132</v>
      </c>
      <c r="AW216" s="13" t="s">
        <v>35</v>
      </c>
      <c r="AX216" s="13" t="s">
        <v>74</v>
      </c>
      <c r="AY216" s="235" t="s">
        <v>123</v>
      </c>
    </row>
    <row r="217" s="14" customFormat="1">
      <c r="A217" s="14"/>
      <c r="B217" s="236"/>
      <c r="C217" s="237"/>
      <c r="D217" s="226" t="s">
        <v>136</v>
      </c>
      <c r="E217" s="238" t="s">
        <v>19</v>
      </c>
      <c r="F217" s="239" t="s">
        <v>197</v>
      </c>
      <c r="G217" s="237"/>
      <c r="H217" s="240">
        <v>69.819999999999993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136</v>
      </c>
      <c r="AU217" s="246" t="s">
        <v>132</v>
      </c>
      <c r="AV217" s="14" t="s">
        <v>131</v>
      </c>
      <c r="AW217" s="14" t="s">
        <v>35</v>
      </c>
      <c r="AX217" s="14" t="s">
        <v>82</v>
      </c>
      <c r="AY217" s="246" t="s">
        <v>123</v>
      </c>
    </row>
    <row r="218" s="2" customFormat="1" ht="49.05" customHeight="1">
      <c r="A218" s="40"/>
      <c r="B218" s="41"/>
      <c r="C218" s="206" t="s">
        <v>302</v>
      </c>
      <c r="D218" s="206" t="s">
        <v>126</v>
      </c>
      <c r="E218" s="207" t="s">
        <v>485</v>
      </c>
      <c r="F218" s="208" t="s">
        <v>486</v>
      </c>
      <c r="G218" s="209" t="s">
        <v>129</v>
      </c>
      <c r="H218" s="210">
        <v>7.9900000000000002</v>
      </c>
      <c r="I218" s="211"/>
      <c r="J218" s="212">
        <f>ROUND(I218*H218,2)</f>
        <v>0</v>
      </c>
      <c r="K218" s="208" t="s">
        <v>130</v>
      </c>
      <c r="L218" s="46"/>
      <c r="M218" s="213" t="s">
        <v>19</v>
      </c>
      <c r="N218" s="214" t="s">
        <v>46</v>
      </c>
      <c r="O218" s="86"/>
      <c r="P218" s="215">
        <f>O218*H218</f>
        <v>0</v>
      </c>
      <c r="Q218" s="215">
        <v>0.0126</v>
      </c>
      <c r="R218" s="215">
        <f>Q218*H218</f>
        <v>0.100674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228</v>
      </c>
      <c r="AT218" s="217" t="s">
        <v>126</v>
      </c>
      <c r="AU218" s="217" t="s">
        <v>132</v>
      </c>
      <c r="AY218" s="19" t="s">
        <v>123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132</v>
      </c>
      <c r="BK218" s="218">
        <f>ROUND(I218*H218,2)</f>
        <v>0</v>
      </c>
      <c r="BL218" s="19" t="s">
        <v>228</v>
      </c>
      <c r="BM218" s="217" t="s">
        <v>487</v>
      </c>
    </row>
    <row r="219" s="2" customFormat="1">
      <c r="A219" s="40"/>
      <c r="B219" s="41"/>
      <c r="C219" s="42"/>
      <c r="D219" s="219" t="s">
        <v>134</v>
      </c>
      <c r="E219" s="42"/>
      <c r="F219" s="220" t="s">
        <v>488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134</v>
      </c>
      <c r="AU219" s="19" t="s">
        <v>132</v>
      </c>
    </row>
    <row r="220" s="13" customFormat="1">
      <c r="A220" s="13"/>
      <c r="B220" s="224"/>
      <c r="C220" s="225"/>
      <c r="D220" s="226" t="s">
        <v>136</v>
      </c>
      <c r="E220" s="227" t="s">
        <v>19</v>
      </c>
      <c r="F220" s="228" t="s">
        <v>489</v>
      </c>
      <c r="G220" s="225"/>
      <c r="H220" s="229">
        <v>7.9900000000000002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136</v>
      </c>
      <c r="AU220" s="235" t="s">
        <v>132</v>
      </c>
      <c r="AV220" s="13" t="s">
        <v>132</v>
      </c>
      <c r="AW220" s="13" t="s">
        <v>35</v>
      </c>
      <c r="AX220" s="13" t="s">
        <v>82</v>
      </c>
      <c r="AY220" s="235" t="s">
        <v>123</v>
      </c>
    </row>
    <row r="221" s="2" customFormat="1" ht="33" customHeight="1">
      <c r="A221" s="40"/>
      <c r="B221" s="41"/>
      <c r="C221" s="206" t="s">
        <v>310</v>
      </c>
      <c r="D221" s="206" t="s">
        <v>126</v>
      </c>
      <c r="E221" s="207" t="s">
        <v>490</v>
      </c>
      <c r="F221" s="208" t="s">
        <v>491</v>
      </c>
      <c r="G221" s="209" t="s">
        <v>129</v>
      </c>
      <c r="H221" s="210">
        <v>77.810000000000002</v>
      </c>
      <c r="I221" s="211"/>
      <c r="J221" s="212">
        <f>ROUND(I221*H221,2)</f>
        <v>0</v>
      </c>
      <c r="K221" s="208" t="s">
        <v>130</v>
      </c>
      <c r="L221" s="46"/>
      <c r="M221" s="213" t="s">
        <v>19</v>
      </c>
      <c r="N221" s="214" t="s">
        <v>46</v>
      </c>
      <c r="O221" s="86"/>
      <c r="P221" s="215">
        <f>O221*H221</f>
        <v>0</v>
      </c>
      <c r="Q221" s="215">
        <v>0.00069999999999999999</v>
      </c>
      <c r="R221" s="215">
        <f>Q221*H221</f>
        <v>0.054467000000000002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228</v>
      </c>
      <c r="AT221" s="217" t="s">
        <v>126</v>
      </c>
      <c r="AU221" s="217" t="s">
        <v>132</v>
      </c>
      <c r="AY221" s="19" t="s">
        <v>123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132</v>
      </c>
      <c r="BK221" s="218">
        <f>ROUND(I221*H221,2)</f>
        <v>0</v>
      </c>
      <c r="BL221" s="19" t="s">
        <v>228</v>
      </c>
      <c r="BM221" s="217" t="s">
        <v>492</v>
      </c>
    </row>
    <row r="222" s="2" customFormat="1">
      <c r="A222" s="40"/>
      <c r="B222" s="41"/>
      <c r="C222" s="42"/>
      <c r="D222" s="219" t="s">
        <v>134</v>
      </c>
      <c r="E222" s="42"/>
      <c r="F222" s="220" t="s">
        <v>493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134</v>
      </c>
      <c r="AU222" s="19" t="s">
        <v>132</v>
      </c>
    </row>
    <row r="223" s="13" customFormat="1">
      <c r="A223" s="13"/>
      <c r="B223" s="224"/>
      <c r="C223" s="225"/>
      <c r="D223" s="226" t="s">
        <v>136</v>
      </c>
      <c r="E223" s="227" t="s">
        <v>19</v>
      </c>
      <c r="F223" s="228" t="s">
        <v>484</v>
      </c>
      <c r="G223" s="225"/>
      <c r="H223" s="229">
        <v>5.4000000000000004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136</v>
      </c>
      <c r="AU223" s="235" t="s">
        <v>132</v>
      </c>
      <c r="AV223" s="13" t="s">
        <v>132</v>
      </c>
      <c r="AW223" s="13" t="s">
        <v>35</v>
      </c>
      <c r="AX223" s="13" t="s">
        <v>74</v>
      </c>
      <c r="AY223" s="235" t="s">
        <v>123</v>
      </c>
    </row>
    <row r="224" s="13" customFormat="1">
      <c r="A224" s="13"/>
      <c r="B224" s="224"/>
      <c r="C224" s="225"/>
      <c r="D224" s="226" t="s">
        <v>136</v>
      </c>
      <c r="E224" s="227" t="s">
        <v>19</v>
      </c>
      <c r="F224" s="228" t="s">
        <v>435</v>
      </c>
      <c r="G224" s="225"/>
      <c r="H224" s="229">
        <v>13.25</v>
      </c>
      <c r="I224" s="230"/>
      <c r="J224" s="225"/>
      <c r="K224" s="225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136</v>
      </c>
      <c r="AU224" s="235" t="s">
        <v>132</v>
      </c>
      <c r="AV224" s="13" t="s">
        <v>132</v>
      </c>
      <c r="AW224" s="13" t="s">
        <v>35</v>
      </c>
      <c r="AX224" s="13" t="s">
        <v>74</v>
      </c>
      <c r="AY224" s="235" t="s">
        <v>123</v>
      </c>
    </row>
    <row r="225" s="13" customFormat="1">
      <c r="A225" s="13"/>
      <c r="B225" s="224"/>
      <c r="C225" s="225"/>
      <c r="D225" s="226" t="s">
        <v>136</v>
      </c>
      <c r="E225" s="227" t="s">
        <v>19</v>
      </c>
      <c r="F225" s="228" t="s">
        <v>436</v>
      </c>
      <c r="G225" s="225"/>
      <c r="H225" s="229">
        <v>2.0099999999999998</v>
      </c>
      <c r="I225" s="230"/>
      <c r="J225" s="225"/>
      <c r="K225" s="225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136</v>
      </c>
      <c r="AU225" s="235" t="s">
        <v>132</v>
      </c>
      <c r="AV225" s="13" t="s">
        <v>132</v>
      </c>
      <c r="AW225" s="13" t="s">
        <v>35</v>
      </c>
      <c r="AX225" s="13" t="s">
        <v>74</v>
      </c>
      <c r="AY225" s="235" t="s">
        <v>123</v>
      </c>
    </row>
    <row r="226" s="13" customFormat="1">
      <c r="A226" s="13"/>
      <c r="B226" s="224"/>
      <c r="C226" s="225"/>
      <c r="D226" s="226" t="s">
        <v>136</v>
      </c>
      <c r="E226" s="227" t="s">
        <v>19</v>
      </c>
      <c r="F226" s="228" t="s">
        <v>437</v>
      </c>
      <c r="G226" s="225"/>
      <c r="H226" s="229">
        <v>19.579999999999998</v>
      </c>
      <c r="I226" s="230"/>
      <c r="J226" s="225"/>
      <c r="K226" s="225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136</v>
      </c>
      <c r="AU226" s="235" t="s">
        <v>132</v>
      </c>
      <c r="AV226" s="13" t="s">
        <v>132</v>
      </c>
      <c r="AW226" s="13" t="s">
        <v>35</v>
      </c>
      <c r="AX226" s="13" t="s">
        <v>74</v>
      </c>
      <c r="AY226" s="235" t="s">
        <v>123</v>
      </c>
    </row>
    <row r="227" s="13" customFormat="1">
      <c r="A227" s="13"/>
      <c r="B227" s="224"/>
      <c r="C227" s="225"/>
      <c r="D227" s="226" t="s">
        <v>136</v>
      </c>
      <c r="E227" s="227" t="s">
        <v>19</v>
      </c>
      <c r="F227" s="228" t="s">
        <v>438</v>
      </c>
      <c r="G227" s="225"/>
      <c r="H227" s="229">
        <v>29.579999999999998</v>
      </c>
      <c r="I227" s="230"/>
      <c r="J227" s="225"/>
      <c r="K227" s="225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136</v>
      </c>
      <c r="AU227" s="235" t="s">
        <v>132</v>
      </c>
      <c r="AV227" s="13" t="s">
        <v>132</v>
      </c>
      <c r="AW227" s="13" t="s">
        <v>35</v>
      </c>
      <c r="AX227" s="13" t="s">
        <v>74</v>
      </c>
      <c r="AY227" s="235" t="s">
        <v>123</v>
      </c>
    </row>
    <row r="228" s="13" customFormat="1">
      <c r="A228" s="13"/>
      <c r="B228" s="224"/>
      <c r="C228" s="225"/>
      <c r="D228" s="226" t="s">
        <v>136</v>
      </c>
      <c r="E228" s="227" t="s">
        <v>19</v>
      </c>
      <c r="F228" s="228" t="s">
        <v>489</v>
      </c>
      <c r="G228" s="225"/>
      <c r="H228" s="229">
        <v>7.9900000000000002</v>
      </c>
      <c r="I228" s="230"/>
      <c r="J228" s="225"/>
      <c r="K228" s="225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136</v>
      </c>
      <c r="AU228" s="235" t="s">
        <v>132</v>
      </c>
      <c r="AV228" s="13" t="s">
        <v>132</v>
      </c>
      <c r="AW228" s="13" t="s">
        <v>35</v>
      </c>
      <c r="AX228" s="13" t="s">
        <v>74</v>
      </c>
      <c r="AY228" s="235" t="s">
        <v>123</v>
      </c>
    </row>
    <row r="229" s="14" customFormat="1">
      <c r="A229" s="14"/>
      <c r="B229" s="236"/>
      <c r="C229" s="237"/>
      <c r="D229" s="226" t="s">
        <v>136</v>
      </c>
      <c r="E229" s="238" t="s">
        <v>19</v>
      </c>
      <c r="F229" s="239" t="s">
        <v>197</v>
      </c>
      <c r="G229" s="237"/>
      <c r="H229" s="240">
        <v>77.810000000000002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6" t="s">
        <v>136</v>
      </c>
      <c r="AU229" s="246" t="s">
        <v>132</v>
      </c>
      <c r="AV229" s="14" t="s">
        <v>131</v>
      </c>
      <c r="AW229" s="14" t="s">
        <v>35</v>
      </c>
      <c r="AX229" s="14" t="s">
        <v>82</v>
      </c>
      <c r="AY229" s="246" t="s">
        <v>123</v>
      </c>
    </row>
    <row r="230" s="2" customFormat="1" ht="55.5" customHeight="1">
      <c r="A230" s="40"/>
      <c r="B230" s="41"/>
      <c r="C230" s="206" t="s">
        <v>316</v>
      </c>
      <c r="D230" s="206" t="s">
        <v>126</v>
      </c>
      <c r="E230" s="207" t="s">
        <v>494</v>
      </c>
      <c r="F230" s="208" t="s">
        <v>495</v>
      </c>
      <c r="G230" s="209" t="s">
        <v>129</v>
      </c>
      <c r="H230" s="210">
        <v>9.3000000000000007</v>
      </c>
      <c r="I230" s="211"/>
      <c r="J230" s="212">
        <f>ROUND(I230*H230,2)</f>
        <v>0</v>
      </c>
      <c r="K230" s="208" t="s">
        <v>268</v>
      </c>
      <c r="L230" s="46"/>
      <c r="M230" s="213" t="s">
        <v>19</v>
      </c>
      <c r="N230" s="214" t="s">
        <v>46</v>
      </c>
      <c r="O230" s="86"/>
      <c r="P230" s="215">
        <f>O230*H230</f>
        <v>0</v>
      </c>
      <c r="Q230" s="215">
        <v>0.017330000000000002</v>
      </c>
      <c r="R230" s="215">
        <f>Q230*H230</f>
        <v>0.16116900000000003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228</v>
      </c>
      <c r="AT230" s="217" t="s">
        <v>126</v>
      </c>
      <c r="AU230" s="217" t="s">
        <v>132</v>
      </c>
      <c r="AY230" s="19" t="s">
        <v>123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132</v>
      </c>
      <c r="BK230" s="218">
        <f>ROUND(I230*H230,2)</f>
        <v>0</v>
      </c>
      <c r="BL230" s="19" t="s">
        <v>228</v>
      </c>
      <c r="BM230" s="217" t="s">
        <v>496</v>
      </c>
    </row>
    <row r="231" s="13" customFormat="1">
      <c r="A231" s="13"/>
      <c r="B231" s="224"/>
      <c r="C231" s="225"/>
      <c r="D231" s="226" t="s">
        <v>136</v>
      </c>
      <c r="E231" s="227" t="s">
        <v>19</v>
      </c>
      <c r="F231" s="228" t="s">
        <v>497</v>
      </c>
      <c r="G231" s="225"/>
      <c r="H231" s="229">
        <v>9.3000000000000007</v>
      </c>
      <c r="I231" s="230"/>
      <c r="J231" s="225"/>
      <c r="K231" s="225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136</v>
      </c>
      <c r="AU231" s="235" t="s">
        <v>132</v>
      </c>
      <c r="AV231" s="13" t="s">
        <v>132</v>
      </c>
      <c r="AW231" s="13" t="s">
        <v>35</v>
      </c>
      <c r="AX231" s="13" t="s">
        <v>82</v>
      </c>
      <c r="AY231" s="235" t="s">
        <v>123</v>
      </c>
    </row>
    <row r="232" s="2" customFormat="1" ht="76.35" customHeight="1">
      <c r="A232" s="40"/>
      <c r="B232" s="41"/>
      <c r="C232" s="206" t="s">
        <v>498</v>
      </c>
      <c r="D232" s="206" t="s">
        <v>126</v>
      </c>
      <c r="E232" s="207" t="s">
        <v>499</v>
      </c>
      <c r="F232" s="208" t="s">
        <v>500</v>
      </c>
      <c r="G232" s="209" t="s">
        <v>210</v>
      </c>
      <c r="H232" s="210">
        <v>1.4199999999999999</v>
      </c>
      <c r="I232" s="211"/>
      <c r="J232" s="212">
        <f>ROUND(I232*H232,2)</f>
        <v>0</v>
      </c>
      <c r="K232" s="208" t="s">
        <v>130</v>
      </c>
      <c r="L232" s="46"/>
      <c r="M232" s="213" t="s">
        <v>19</v>
      </c>
      <c r="N232" s="214" t="s">
        <v>46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228</v>
      </c>
      <c r="AT232" s="217" t="s">
        <v>126</v>
      </c>
      <c r="AU232" s="217" t="s">
        <v>132</v>
      </c>
      <c r="AY232" s="19" t="s">
        <v>123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132</v>
      </c>
      <c r="BK232" s="218">
        <f>ROUND(I232*H232,2)</f>
        <v>0</v>
      </c>
      <c r="BL232" s="19" t="s">
        <v>228</v>
      </c>
      <c r="BM232" s="217" t="s">
        <v>501</v>
      </c>
    </row>
    <row r="233" s="2" customFormat="1">
      <c r="A233" s="40"/>
      <c r="B233" s="41"/>
      <c r="C233" s="42"/>
      <c r="D233" s="219" t="s">
        <v>134</v>
      </c>
      <c r="E233" s="42"/>
      <c r="F233" s="220" t="s">
        <v>502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134</v>
      </c>
      <c r="AU233" s="19" t="s">
        <v>132</v>
      </c>
    </row>
    <row r="234" s="12" customFormat="1" ht="22.8" customHeight="1">
      <c r="A234" s="12"/>
      <c r="B234" s="190"/>
      <c r="C234" s="191"/>
      <c r="D234" s="192" t="s">
        <v>73</v>
      </c>
      <c r="E234" s="204" t="s">
        <v>286</v>
      </c>
      <c r="F234" s="204" t="s">
        <v>287</v>
      </c>
      <c r="G234" s="191"/>
      <c r="H234" s="191"/>
      <c r="I234" s="194"/>
      <c r="J234" s="205">
        <f>BK234</f>
        <v>0</v>
      </c>
      <c r="K234" s="191"/>
      <c r="L234" s="196"/>
      <c r="M234" s="197"/>
      <c r="N234" s="198"/>
      <c r="O234" s="198"/>
      <c r="P234" s="199">
        <f>SUM(P235:P240)</f>
        <v>0</v>
      </c>
      <c r="Q234" s="198"/>
      <c r="R234" s="199">
        <f>SUM(R235:R240)</f>
        <v>0.0144</v>
      </c>
      <c r="S234" s="198"/>
      <c r="T234" s="200">
        <f>SUM(T235:T240)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1" t="s">
        <v>132</v>
      </c>
      <c r="AT234" s="202" t="s">
        <v>73</v>
      </c>
      <c r="AU234" s="202" t="s">
        <v>82</v>
      </c>
      <c r="AY234" s="201" t="s">
        <v>123</v>
      </c>
      <c r="BK234" s="203">
        <f>SUM(BK235:BK240)</f>
        <v>0</v>
      </c>
    </row>
    <row r="235" s="2" customFormat="1" ht="33" customHeight="1">
      <c r="A235" s="40"/>
      <c r="B235" s="41"/>
      <c r="C235" s="206" t="s">
        <v>503</v>
      </c>
      <c r="D235" s="206" t="s">
        <v>126</v>
      </c>
      <c r="E235" s="207" t="s">
        <v>504</v>
      </c>
      <c r="F235" s="208" t="s">
        <v>505</v>
      </c>
      <c r="G235" s="209" t="s">
        <v>291</v>
      </c>
      <c r="H235" s="210">
        <v>9.5999999999999996</v>
      </c>
      <c r="I235" s="211"/>
      <c r="J235" s="212">
        <f>ROUND(I235*H235,2)</f>
        <v>0</v>
      </c>
      <c r="K235" s="208" t="s">
        <v>130</v>
      </c>
      <c r="L235" s="46"/>
      <c r="M235" s="213" t="s">
        <v>19</v>
      </c>
      <c r="N235" s="214" t="s">
        <v>46</v>
      </c>
      <c r="O235" s="86"/>
      <c r="P235" s="215">
        <f>O235*H235</f>
        <v>0</v>
      </c>
      <c r="Q235" s="215">
        <v>0.0015</v>
      </c>
      <c r="R235" s="215">
        <f>Q235*H235</f>
        <v>0.0144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228</v>
      </c>
      <c r="AT235" s="217" t="s">
        <v>126</v>
      </c>
      <c r="AU235" s="217" t="s">
        <v>132</v>
      </c>
      <c r="AY235" s="19" t="s">
        <v>123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132</v>
      </c>
      <c r="BK235" s="218">
        <f>ROUND(I235*H235,2)</f>
        <v>0</v>
      </c>
      <c r="BL235" s="19" t="s">
        <v>228</v>
      </c>
      <c r="BM235" s="217" t="s">
        <v>506</v>
      </c>
    </row>
    <row r="236" s="2" customFormat="1">
      <c r="A236" s="40"/>
      <c r="B236" s="41"/>
      <c r="C236" s="42"/>
      <c r="D236" s="219" t="s">
        <v>134</v>
      </c>
      <c r="E236" s="42"/>
      <c r="F236" s="220" t="s">
        <v>507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134</v>
      </c>
      <c r="AU236" s="19" t="s">
        <v>132</v>
      </c>
    </row>
    <row r="237" s="13" customFormat="1">
      <c r="A237" s="13"/>
      <c r="B237" s="224"/>
      <c r="C237" s="225"/>
      <c r="D237" s="226" t="s">
        <v>136</v>
      </c>
      <c r="E237" s="227" t="s">
        <v>19</v>
      </c>
      <c r="F237" s="228" t="s">
        <v>294</v>
      </c>
      <c r="G237" s="225"/>
      <c r="H237" s="229">
        <v>9.5999999999999996</v>
      </c>
      <c r="I237" s="230"/>
      <c r="J237" s="225"/>
      <c r="K237" s="225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136</v>
      </c>
      <c r="AU237" s="235" t="s">
        <v>132</v>
      </c>
      <c r="AV237" s="13" t="s">
        <v>132</v>
      </c>
      <c r="AW237" s="13" t="s">
        <v>35</v>
      </c>
      <c r="AX237" s="13" t="s">
        <v>82</v>
      </c>
      <c r="AY237" s="235" t="s">
        <v>123</v>
      </c>
    </row>
    <row r="238" s="15" customFormat="1">
      <c r="A238" s="15"/>
      <c r="B238" s="250"/>
      <c r="C238" s="251"/>
      <c r="D238" s="226" t="s">
        <v>136</v>
      </c>
      <c r="E238" s="252" t="s">
        <v>19</v>
      </c>
      <c r="F238" s="253" t="s">
        <v>508</v>
      </c>
      <c r="G238" s="251"/>
      <c r="H238" s="252" t="s">
        <v>19</v>
      </c>
      <c r="I238" s="254"/>
      <c r="J238" s="251"/>
      <c r="K238" s="251"/>
      <c r="L238" s="255"/>
      <c r="M238" s="256"/>
      <c r="N238" s="257"/>
      <c r="O238" s="257"/>
      <c r="P238" s="257"/>
      <c r="Q238" s="257"/>
      <c r="R238" s="257"/>
      <c r="S238" s="257"/>
      <c r="T238" s="258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9" t="s">
        <v>136</v>
      </c>
      <c r="AU238" s="259" t="s">
        <v>132</v>
      </c>
      <c r="AV238" s="15" t="s">
        <v>82</v>
      </c>
      <c r="AW238" s="15" t="s">
        <v>35</v>
      </c>
      <c r="AX238" s="15" t="s">
        <v>74</v>
      </c>
      <c r="AY238" s="259" t="s">
        <v>123</v>
      </c>
    </row>
    <row r="239" s="2" customFormat="1" ht="49.05" customHeight="1">
      <c r="A239" s="40"/>
      <c r="B239" s="41"/>
      <c r="C239" s="206" t="s">
        <v>428</v>
      </c>
      <c r="D239" s="206" t="s">
        <v>126</v>
      </c>
      <c r="E239" s="207" t="s">
        <v>509</v>
      </c>
      <c r="F239" s="208" t="s">
        <v>510</v>
      </c>
      <c r="G239" s="209" t="s">
        <v>210</v>
      </c>
      <c r="H239" s="210">
        <v>0.014</v>
      </c>
      <c r="I239" s="211"/>
      <c r="J239" s="212">
        <f>ROUND(I239*H239,2)</f>
        <v>0</v>
      </c>
      <c r="K239" s="208" t="s">
        <v>130</v>
      </c>
      <c r="L239" s="46"/>
      <c r="M239" s="213" t="s">
        <v>19</v>
      </c>
      <c r="N239" s="214" t="s">
        <v>46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228</v>
      </c>
      <c r="AT239" s="217" t="s">
        <v>126</v>
      </c>
      <c r="AU239" s="217" t="s">
        <v>132</v>
      </c>
      <c r="AY239" s="19" t="s">
        <v>123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132</v>
      </c>
      <c r="BK239" s="218">
        <f>ROUND(I239*H239,2)</f>
        <v>0</v>
      </c>
      <c r="BL239" s="19" t="s">
        <v>228</v>
      </c>
      <c r="BM239" s="217" t="s">
        <v>511</v>
      </c>
    </row>
    <row r="240" s="2" customFormat="1">
      <c r="A240" s="40"/>
      <c r="B240" s="41"/>
      <c r="C240" s="42"/>
      <c r="D240" s="219" t="s">
        <v>134</v>
      </c>
      <c r="E240" s="42"/>
      <c r="F240" s="220" t="s">
        <v>512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134</v>
      </c>
      <c r="AU240" s="19" t="s">
        <v>132</v>
      </c>
    </row>
    <row r="241" s="12" customFormat="1" ht="22.8" customHeight="1">
      <c r="A241" s="12"/>
      <c r="B241" s="190"/>
      <c r="C241" s="191"/>
      <c r="D241" s="192" t="s">
        <v>73</v>
      </c>
      <c r="E241" s="204" t="s">
        <v>295</v>
      </c>
      <c r="F241" s="204" t="s">
        <v>296</v>
      </c>
      <c r="G241" s="191"/>
      <c r="H241" s="191"/>
      <c r="I241" s="194"/>
      <c r="J241" s="205">
        <f>BK241</f>
        <v>0</v>
      </c>
      <c r="K241" s="191"/>
      <c r="L241" s="196"/>
      <c r="M241" s="197"/>
      <c r="N241" s="198"/>
      <c r="O241" s="198"/>
      <c r="P241" s="199">
        <f>SUM(P242:P282)</f>
        <v>0</v>
      </c>
      <c r="Q241" s="198"/>
      <c r="R241" s="199">
        <f>SUM(R242:R282)</f>
        <v>0.72126999999999997</v>
      </c>
      <c r="S241" s="198"/>
      <c r="T241" s="200">
        <f>SUM(T242:T282)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1" t="s">
        <v>132</v>
      </c>
      <c r="AT241" s="202" t="s">
        <v>73</v>
      </c>
      <c r="AU241" s="202" t="s">
        <v>82</v>
      </c>
      <c r="AY241" s="201" t="s">
        <v>123</v>
      </c>
      <c r="BK241" s="203">
        <f>SUM(BK242:BK282)</f>
        <v>0</v>
      </c>
    </row>
    <row r="242" s="2" customFormat="1" ht="16.5" customHeight="1">
      <c r="A242" s="40"/>
      <c r="B242" s="41"/>
      <c r="C242" s="206" t="s">
        <v>513</v>
      </c>
      <c r="D242" s="206" t="s">
        <v>126</v>
      </c>
      <c r="E242" s="207" t="s">
        <v>514</v>
      </c>
      <c r="F242" s="208" t="s">
        <v>515</v>
      </c>
      <c r="G242" s="209" t="s">
        <v>267</v>
      </c>
      <c r="H242" s="210">
        <v>3</v>
      </c>
      <c r="I242" s="211"/>
      <c r="J242" s="212">
        <f>ROUND(I242*H242,2)</f>
        <v>0</v>
      </c>
      <c r="K242" s="208" t="s">
        <v>268</v>
      </c>
      <c r="L242" s="46"/>
      <c r="M242" s="213" t="s">
        <v>19</v>
      </c>
      <c r="N242" s="214" t="s">
        <v>46</v>
      </c>
      <c r="O242" s="86"/>
      <c r="P242" s="215">
        <f>O242*H242</f>
        <v>0</v>
      </c>
      <c r="Q242" s="215">
        <v>0.00025000000000000001</v>
      </c>
      <c r="R242" s="215">
        <f>Q242*H242</f>
        <v>0.00075000000000000002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228</v>
      </c>
      <c r="AT242" s="217" t="s">
        <v>126</v>
      </c>
      <c r="AU242" s="217" t="s">
        <v>132</v>
      </c>
      <c r="AY242" s="19" t="s">
        <v>123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132</v>
      </c>
      <c r="BK242" s="218">
        <f>ROUND(I242*H242,2)</f>
        <v>0</v>
      </c>
      <c r="BL242" s="19" t="s">
        <v>228</v>
      </c>
      <c r="BM242" s="217" t="s">
        <v>516</v>
      </c>
    </row>
    <row r="243" s="2" customFormat="1" ht="16.5" customHeight="1">
      <c r="A243" s="40"/>
      <c r="B243" s="41"/>
      <c r="C243" s="206" t="s">
        <v>517</v>
      </c>
      <c r="D243" s="206" t="s">
        <v>126</v>
      </c>
      <c r="E243" s="207" t="s">
        <v>518</v>
      </c>
      <c r="F243" s="208" t="s">
        <v>519</v>
      </c>
      <c r="G243" s="209" t="s">
        <v>267</v>
      </c>
      <c r="H243" s="210">
        <v>2</v>
      </c>
      <c r="I243" s="211"/>
      <c r="J243" s="212">
        <f>ROUND(I243*H243,2)</f>
        <v>0</v>
      </c>
      <c r="K243" s="208" t="s">
        <v>268</v>
      </c>
      <c r="L243" s="46"/>
      <c r="M243" s="213" t="s">
        <v>19</v>
      </c>
      <c r="N243" s="214" t="s">
        <v>46</v>
      </c>
      <c r="O243" s="86"/>
      <c r="P243" s="215">
        <f>O243*H243</f>
        <v>0</v>
      </c>
      <c r="Q243" s="215">
        <v>0.00025000000000000001</v>
      </c>
      <c r="R243" s="215">
        <f>Q243*H243</f>
        <v>0.00050000000000000001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228</v>
      </c>
      <c r="AT243" s="217" t="s">
        <v>126</v>
      </c>
      <c r="AU243" s="217" t="s">
        <v>132</v>
      </c>
      <c r="AY243" s="19" t="s">
        <v>123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132</v>
      </c>
      <c r="BK243" s="218">
        <f>ROUND(I243*H243,2)</f>
        <v>0</v>
      </c>
      <c r="BL243" s="19" t="s">
        <v>228</v>
      </c>
      <c r="BM243" s="217" t="s">
        <v>520</v>
      </c>
    </row>
    <row r="244" s="2" customFormat="1" ht="16.5" customHeight="1">
      <c r="A244" s="40"/>
      <c r="B244" s="41"/>
      <c r="C244" s="206" t="s">
        <v>521</v>
      </c>
      <c r="D244" s="206" t="s">
        <v>126</v>
      </c>
      <c r="E244" s="207" t="s">
        <v>522</v>
      </c>
      <c r="F244" s="208" t="s">
        <v>523</v>
      </c>
      <c r="G244" s="209" t="s">
        <v>267</v>
      </c>
      <c r="H244" s="210">
        <v>1</v>
      </c>
      <c r="I244" s="211"/>
      <c r="J244" s="212">
        <f>ROUND(I244*H244,2)</f>
        <v>0</v>
      </c>
      <c r="K244" s="208" t="s">
        <v>268</v>
      </c>
      <c r="L244" s="46"/>
      <c r="M244" s="213" t="s">
        <v>19</v>
      </c>
      <c r="N244" s="214" t="s">
        <v>46</v>
      </c>
      <c r="O244" s="86"/>
      <c r="P244" s="215">
        <f>O244*H244</f>
        <v>0</v>
      </c>
      <c r="Q244" s="215">
        <v>0.00025000000000000001</v>
      </c>
      <c r="R244" s="215">
        <f>Q244*H244</f>
        <v>0.00025000000000000001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228</v>
      </c>
      <c r="AT244" s="217" t="s">
        <v>126</v>
      </c>
      <c r="AU244" s="217" t="s">
        <v>132</v>
      </c>
      <c r="AY244" s="19" t="s">
        <v>123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132</v>
      </c>
      <c r="BK244" s="218">
        <f>ROUND(I244*H244,2)</f>
        <v>0</v>
      </c>
      <c r="BL244" s="19" t="s">
        <v>228</v>
      </c>
      <c r="BM244" s="217" t="s">
        <v>524</v>
      </c>
    </row>
    <row r="245" s="2" customFormat="1" ht="16.5" customHeight="1">
      <c r="A245" s="40"/>
      <c r="B245" s="41"/>
      <c r="C245" s="206" t="s">
        <v>525</v>
      </c>
      <c r="D245" s="206" t="s">
        <v>126</v>
      </c>
      <c r="E245" s="207" t="s">
        <v>526</v>
      </c>
      <c r="F245" s="208" t="s">
        <v>527</v>
      </c>
      <c r="G245" s="209" t="s">
        <v>267</v>
      </c>
      <c r="H245" s="210">
        <v>1</v>
      </c>
      <c r="I245" s="211"/>
      <c r="J245" s="212">
        <f>ROUND(I245*H245,2)</f>
        <v>0</v>
      </c>
      <c r="K245" s="208" t="s">
        <v>268</v>
      </c>
      <c r="L245" s="46"/>
      <c r="M245" s="213" t="s">
        <v>19</v>
      </c>
      <c r="N245" s="214" t="s">
        <v>46</v>
      </c>
      <c r="O245" s="86"/>
      <c r="P245" s="215">
        <f>O245*H245</f>
        <v>0</v>
      </c>
      <c r="Q245" s="215">
        <v>0.00025000000000000001</v>
      </c>
      <c r="R245" s="215">
        <f>Q245*H245</f>
        <v>0.00025000000000000001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228</v>
      </c>
      <c r="AT245" s="217" t="s">
        <v>126</v>
      </c>
      <c r="AU245" s="217" t="s">
        <v>132</v>
      </c>
      <c r="AY245" s="19" t="s">
        <v>123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132</v>
      </c>
      <c r="BK245" s="218">
        <f>ROUND(I245*H245,2)</f>
        <v>0</v>
      </c>
      <c r="BL245" s="19" t="s">
        <v>228</v>
      </c>
      <c r="BM245" s="217" t="s">
        <v>528</v>
      </c>
    </row>
    <row r="246" s="2" customFormat="1" ht="37.8" customHeight="1">
      <c r="A246" s="40"/>
      <c r="B246" s="41"/>
      <c r="C246" s="206" t="s">
        <v>529</v>
      </c>
      <c r="D246" s="206" t="s">
        <v>126</v>
      </c>
      <c r="E246" s="207" t="s">
        <v>530</v>
      </c>
      <c r="F246" s="208" t="s">
        <v>531</v>
      </c>
      <c r="G246" s="209" t="s">
        <v>267</v>
      </c>
      <c r="H246" s="210">
        <v>1</v>
      </c>
      <c r="I246" s="211"/>
      <c r="J246" s="212">
        <f>ROUND(I246*H246,2)</f>
        <v>0</v>
      </c>
      <c r="K246" s="208" t="s">
        <v>130</v>
      </c>
      <c r="L246" s="46"/>
      <c r="M246" s="213" t="s">
        <v>19</v>
      </c>
      <c r="N246" s="214" t="s">
        <v>46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228</v>
      </c>
      <c r="AT246" s="217" t="s">
        <v>126</v>
      </c>
      <c r="AU246" s="217" t="s">
        <v>132</v>
      </c>
      <c r="AY246" s="19" t="s">
        <v>123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132</v>
      </c>
      <c r="BK246" s="218">
        <f>ROUND(I246*H246,2)</f>
        <v>0</v>
      </c>
      <c r="BL246" s="19" t="s">
        <v>228</v>
      </c>
      <c r="BM246" s="217" t="s">
        <v>532</v>
      </c>
    </row>
    <row r="247" s="2" customFormat="1">
      <c r="A247" s="40"/>
      <c r="B247" s="41"/>
      <c r="C247" s="42"/>
      <c r="D247" s="219" t="s">
        <v>134</v>
      </c>
      <c r="E247" s="42"/>
      <c r="F247" s="220" t="s">
        <v>533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134</v>
      </c>
      <c r="AU247" s="19" t="s">
        <v>132</v>
      </c>
    </row>
    <row r="248" s="2" customFormat="1" ht="24.15" customHeight="1">
      <c r="A248" s="40"/>
      <c r="B248" s="41"/>
      <c r="C248" s="260" t="s">
        <v>534</v>
      </c>
      <c r="D248" s="260" t="s">
        <v>398</v>
      </c>
      <c r="E248" s="261" t="s">
        <v>535</v>
      </c>
      <c r="F248" s="262" t="s">
        <v>536</v>
      </c>
      <c r="G248" s="263" t="s">
        <v>267</v>
      </c>
      <c r="H248" s="264">
        <v>1</v>
      </c>
      <c r="I248" s="265"/>
      <c r="J248" s="266">
        <f>ROUND(I248*H248,2)</f>
        <v>0</v>
      </c>
      <c r="K248" s="262" t="s">
        <v>268</v>
      </c>
      <c r="L248" s="267"/>
      <c r="M248" s="268" t="s">
        <v>19</v>
      </c>
      <c r="N248" s="269" t="s">
        <v>46</v>
      </c>
      <c r="O248" s="86"/>
      <c r="P248" s="215">
        <f>O248*H248</f>
        <v>0</v>
      </c>
      <c r="Q248" s="215">
        <v>0.050880000000000002</v>
      </c>
      <c r="R248" s="215">
        <f>Q248*H248</f>
        <v>0.050880000000000002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173</v>
      </c>
      <c r="AT248" s="217" t="s">
        <v>398</v>
      </c>
      <c r="AU248" s="217" t="s">
        <v>132</v>
      </c>
      <c r="AY248" s="19" t="s">
        <v>123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132</v>
      </c>
      <c r="BK248" s="218">
        <f>ROUND(I248*H248,2)</f>
        <v>0</v>
      </c>
      <c r="BL248" s="19" t="s">
        <v>131</v>
      </c>
      <c r="BM248" s="217" t="s">
        <v>537</v>
      </c>
    </row>
    <row r="249" s="2" customFormat="1" ht="37.8" customHeight="1">
      <c r="A249" s="40"/>
      <c r="B249" s="41"/>
      <c r="C249" s="206" t="s">
        <v>538</v>
      </c>
      <c r="D249" s="206" t="s">
        <v>126</v>
      </c>
      <c r="E249" s="207" t="s">
        <v>539</v>
      </c>
      <c r="F249" s="208" t="s">
        <v>540</v>
      </c>
      <c r="G249" s="209" t="s">
        <v>267</v>
      </c>
      <c r="H249" s="210">
        <v>1</v>
      </c>
      <c r="I249" s="211"/>
      <c r="J249" s="212">
        <f>ROUND(I249*H249,2)</f>
        <v>0</v>
      </c>
      <c r="K249" s="208" t="s">
        <v>130</v>
      </c>
      <c r="L249" s="46"/>
      <c r="M249" s="213" t="s">
        <v>19</v>
      </c>
      <c r="N249" s="214" t="s">
        <v>46</v>
      </c>
      <c r="O249" s="86"/>
      <c r="P249" s="215">
        <f>O249*H249</f>
        <v>0</v>
      </c>
      <c r="Q249" s="215">
        <v>0.42153000000000002</v>
      </c>
      <c r="R249" s="215">
        <f>Q249*H249</f>
        <v>0.42153000000000002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131</v>
      </c>
      <c r="AT249" s="217" t="s">
        <v>126</v>
      </c>
      <c r="AU249" s="217" t="s">
        <v>132</v>
      </c>
      <c r="AY249" s="19" t="s">
        <v>123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132</v>
      </c>
      <c r="BK249" s="218">
        <f>ROUND(I249*H249,2)</f>
        <v>0</v>
      </c>
      <c r="BL249" s="19" t="s">
        <v>131</v>
      </c>
      <c r="BM249" s="217" t="s">
        <v>541</v>
      </c>
    </row>
    <row r="250" s="2" customFormat="1">
      <c r="A250" s="40"/>
      <c r="B250" s="41"/>
      <c r="C250" s="42"/>
      <c r="D250" s="219" t="s">
        <v>134</v>
      </c>
      <c r="E250" s="42"/>
      <c r="F250" s="220" t="s">
        <v>542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134</v>
      </c>
      <c r="AU250" s="19" t="s">
        <v>132</v>
      </c>
    </row>
    <row r="251" s="13" customFormat="1">
      <c r="A251" s="13"/>
      <c r="B251" s="224"/>
      <c r="C251" s="225"/>
      <c r="D251" s="226" t="s">
        <v>136</v>
      </c>
      <c r="E251" s="227" t="s">
        <v>19</v>
      </c>
      <c r="F251" s="228" t="s">
        <v>543</v>
      </c>
      <c r="G251" s="225"/>
      <c r="H251" s="229">
        <v>1</v>
      </c>
      <c r="I251" s="230"/>
      <c r="J251" s="225"/>
      <c r="K251" s="225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136</v>
      </c>
      <c r="AU251" s="235" t="s">
        <v>132</v>
      </c>
      <c r="AV251" s="13" t="s">
        <v>132</v>
      </c>
      <c r="AW251" s="13" t="s">
        <v>35</v>
      </c>
      <c r="AX251" s="13" t="s">
        <v>82</v>
      </c>
      <c r="AY251" s="235" t="s">
        <v>123</v>
      </c>
    </row>
    <row r="252" s="2" customFormat="1" ht="37.8" customHeight="1">
      <c r="A252" s="40"/>
      <c r="B252" s="41"/>
      <c r="C252" s="260" t="s">
        <v>544</v>
      </c>
      <c r="D252" s="260" t="s">
        <v>398</v>
      </c>
      <c r="E252" s="261" t="s">
        <v>545</v>
      </c>
      <c r="F252" s="262" t="s">
        <v>546</v>
      </c>
      <c r="G252" s="263" t="s">
        <v>267</v>
      </c>
      <c r="H252" s="264">
        <v>1</v>
      </c>
      <c r="I252" s="265"/>
      <c r="J252" s="266">
        <f>ROUND(I252*H252,2)</f>
        <v>0</v>
      </c>
      <c r="K252" s="262" t="s">
        <v>130</v>
      </c>
      <c r="L252" s="267"/>
      <c r="M252" s="268" t="s">
        <v>19</v>
      </c>
      <c r="N252" s="269" t="s">
        <v>46</v>
      </c>
      <c r="O252" s="86"/>
      <c r="P252" s="215">
        <f>O252*H252</f>
        <v>0</v>
      </c>
      <c r="Q252" s="215">
        <v>0.023959999999999999</v>
      </c>
      <c r="R252" s="215">
        <f>Q252*H252</f>
        <v>0.023959999999999999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173</v>
      </c>
      <c r="AT252" s="217" t="s">
        <v>398</v>
      </c>
      <c r="AU252" s="217" t="s">
        <v>132</v>
      </c>
      <c r="AY252" s="19" t="s">
        <v>123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132</v>
      </c>
      <c r="BK252" s="218">
        <f>ROUND(I252*H252,2)</f>
        <v>0</v>
      </c>
      <c r="BL252" s="19" t="s">
        <v>131</v>
      </c>
      <c r="BM252" s="217" t="s">
        <v>547</v>
      </c>
    </row>
    <row r="253" s="2" customFormat="1" ht="37.8" customHeight="1">
      <c r="A253" s="40"/>
      <c r="B253" s="41"/>
      <c r="C253" s="206" t="s">
        <v>548</v>
      </c>
      <c r="D253" s="206" t="s">
        <v>126</v>
      </c>
      <c r="E253" s="207" t="s">
        <v>549</v>
      </c>
      <c r="F253" s="208" t="s">
        <v>550</v>
      </c>
      <c r="G253" s="209" t="s">
        <v>267</v>
      </c>
      <c r="H253" s="210">
        <v>1</v>
      </c>
      <c r="I253" s="211"/>
      <c r="J253" s="212">
        <f>ROUND(I253*H253,2)</f>
        <v>0</v>
      </c>
      <c r="K253" s="208" t="s">
        <v>130</v>
      </c>
      <c r="L253" s="46"/>
      <c r="M253" s="213" t="s">
        <v>19</v>
      </c>
      <c r="N253" s="214" t="s">
        <v>46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228</v>
      </c>
      <c r="AT253" s="217" t="s">
        <v>126</v>
      </c>
      <c r="AU253" s="217" t="s">
        <v>132</v>
      </c>
      <c r="AY253" s="19" t="s">
        <v>123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132</v>
      </c>
      <c r="BK253" s="218">
        <f>ROUND(I253*H253,2)</f>
        <v>0</v>
      </c>
      <c r="BL253" s="19" t="s">
        <v>228</v>
      </c>
      <c r="BM253" s="217" t="s">
        <v>551</v>
      </c>
    </row>
    <row r="254" s="2" customFormat="1">
      <c r="A254" s="40"/>
      <c r="B254" s="41"/>
      <c r="C254" s="42"/>
      <c r="D254" s="219" t="s">
        <v>134</v>
      </c>
      <c r="E254" s="42"/>
      <c r="F254" s="220" t="s">
        <v>552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134</v>
      </c>
      <c r="AU254" s="19" t="s">
        <v>132</v>
      </c>
    </row>
    <row r="255" s="13" customFormat="1">
      <c r="A255" s="13"/>
      <c r="B255" s="224"/>
      <c r="C255" s="225"/>
      <c r="D255" s="226" t="s">
        <v>136</v>
      </c>
      <c r="E255" s="227" t="s">
        <v>19</v>
      </c>
      <c r="F255" s="228" t="s">
        <v>82</v>
      </c>
      <c r="G255" s="225"/>
      <c r="H255" s="229">
        <v>1</v>
      </c>
      <c r="I255" s="230"/>
      <c r="J255" s="225"/>
      <c r="K255" s="225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136</v>
      </c>
      <c r="AU255" s="235" t="s">
        <v>132</v>
      </c>
      <c r="AV255" s="13" t="s">
        <v>132</v>
      </c>
      <c r="AW255" s="13" t="s">
        <v>35</v>
      </c>
      <c r="AX255" s="13" t="s">
        <v>82</v>
      </c>
      <c r="AY255" s="235" t="s">
        <v>123</v>
      </c>
    </row>
    <row r="256" s="15" customFormat="1">
      <c r="A256" s="15"/>
      <c r="B256" s="250"/>
      <c r="C256" s="251"/>
      <c r="D256" s="226" t="s">
        <v>136</v>
      </c>
      <c r="E256" s="252" t="s">
        <v>19</v>
      </c>
      <c r="F256" s="253" t="s">
        <v>553</v>
      </c>
      <c r="G256" s="251"/>
      <c r="H256" s="252" t="s">
        <v>19</v>
      </c>
      <c r="I256" s="254"/>
      <c r="J256" s="251"/>
      <c r="K256" s="251"/>
      <c r="L256" s="255"/>
      <c r="M256" s="256"/>
      <c r="N256" s="257"/>
      <c r="O256" s="257"/>
      <c r="P256" s="257"/>
      <c r="Q256" s="257"/>
      <c r="R256" s="257"/>
      <c r="S256" s="257"/>
      <c r="T256" s="258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9" t="s">
        <v>136</v>
      </c>
      <c r="AU256" s="259" t="s">
        <v>132</v>
      </c>
      <c r="AV256" s="15" t="s">
        <v>82</v>
      </c>
      <c r="AW256" s="15" t="s">
        <v>35</v>
      </c>
      <c r="AX256" s="15" t="s">
        <v>74</v>
      </c>
      <c r="AY256" s="259" t="s">
        <v>123</v>
      </c>
    </row>
    <row r="257" s="2" customFormat="1" ht="24.15" customHeight="1">
      <c r="A257" s="40"/>
      <c r="B257" s="41"/>
      <c r="C257" s="260" t="s">
        <v>554</v>
      </c>
      <c r="D257" s="260" t="s">
        <v>398</v>
      </c>
      <c r="E257" s="261" t="s">
        <v>555</v>
      </c>
      <c r="F257" s="262" t="s">
        <v>556</v>
      </c>
      <c r="G257" s="263" t="s">
        <v>267</v>
      </c>
      <c r="H257" s="264">
        <v>1</v>
      </c>
      <c r="I257" s="265"/>
      <c r="J257" s="266">
        <f>ROUND(I257*H257,2)</f>
        <v>0</v>
      </c>
      <c r="K257" s="262" t="s">
        <v>130</v>
      </c>
      <c r="L257" s="267"/>
      <c r="M257" s="268" t="s">
        <v>19</v>
      </c>
      <c r="N257" s="269" t="s">
        <v>46</v>
      </c>
      <c r="O257" s="86"/>
      <c r="P257" s="215">
        <f>O257*H257</f>
        <v>0</v>
      </c>
      <c r="Q257" s="215">
        <v>0.0195</v>
      </c>
      <c r="R257" s="215">
        <f>Q257*H257</f>
        <v>0.0195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428</v>
      </c>
      <c r="AT257" s="217" t="s">
        <v>398</v>
      </c>
      <c r="AU257" s="217" t="s">
        <v>132</v>
      </c>
      <c r="AY257" s="19" t="s">
        <v>123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132</v>
      </c>
      <c r="BK257" s="218">
        <f>ROUND(I257*H257,2)</f>
        <v>0</v>
      </c>
      <c r="BL257" s="19" t="s">
        <v>228</v>
      </c>
      <c r="BM257" s="217" t="s">
        <v>557</v>
      </c>
    </row>
    <row r="258" s="2" customFormat="1" ht="37.8" customHeight="1">
      <c r="A258" s="40"/>
      <c r="B258" s="41"/>
      <c r="C258" s="206" t="s">
        <v>558</v>
      </c>
      <c r="D258" s="206" t="s">
        <v>126</v>
      </c>
      <c r="E258" s="207" t="s">
        <v>559</v>
      </c>
      <c r="F258" s="208" t="s">
        <v>560</v>
      </c>
      <c r="G258" s="209" t="s">
        <v>267</v>
      </c>
      <c r="H258" s="210">
        <v>2</v>
      </c>
      <c r="I258" s="211"/>
      <c r="J258" s="212">
        <f>ROUND(I258*H258,2)</f>
        <v>0</v>
      </c>
      <c r="K258" s="208" t="s">
        <v>130</v>
      </c>
      <c r="L258" s="46"/>
      <c r="M258" s="213" t="s">
        <v>19</v>
      </c>
      <c r="N258" s="214" t="s">
        <v>46</v>
      </c>
      <c r="O258" s="86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228</v>
      </c>
      <c r="AT258" s="217" t="s">
        <v>126</v>
      </c>
      <c r="AU258" s="217" t="s">
        <v>132</v>
      </c>
      <c r="AY258" s="19" t="s">
        <v>123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132</v>
      </c>
      <c r="BK258" s="218">
        <f>ROUND(I258*H258,2)</f>
        <v>0</v>
      </c>
      <c r="BL258" s="19" t="s">
        <v>228</v>
      </c>
      <c r="BM258" s="217" t="s">
        <v>561</v>
      </c>
    </row>
    <row r="259" s="2" customFormat="1">
      <c r="A259" s="40"/>
      <c r="B259" s="41"/>
      <c r="C259" s="42"/>
      <c r="D259" s="219" t="s">
        <v>134</v>
      </c>
      <c r="E259" s="42"/>
      <c r="F259" s="220" t="s">
        <v>562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134</v>
      </c>
      <c r="AU259" s="19" t="s">
        <v>132</v>
      </c>
    </row>
    <row r="260" s="13" customFormat="1">
      <c r="A260" s="13"/>
      <c r="B260" s="224"/>
      <c r="C260" s="225"/>
      <c r="D260" s="226" t="s">
        <v>136</v>
      </c>
      <c r="E260" s="227" t="s">
        <v>19</v>
      </c>
      <c r="F260" s="228" t="s">
        <v>132</v>
      </c>
      <c r="G260" s="225"/>
      <c r="H260" s="229">
        <v>2</v>
      </c>
      <c r="I260" s="230"/>
      <c r="J260" s="225"/>
      <c r="K260" s="225"/>
      <c r="L260" s="231"/>
      <c r="M260" s="232"/>
      <c r="N260" s="233"/>
      <c r="O260" s="233"/>
      <c r="P260" s="233"/>
      <c r="Q260" s="233"/>
      <c r="R260" s="233"/>
      <c r="S260" s="233"/>
      <c r="T260" s="23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5" t="s">
        <v>136</v>
      </c>
      <c r="AU260" s="235" t="s">
        <v>132</v>
      </c>
      <c r="AV260" s="13" t="s">
        <v>132</v>
      </c>
      <c r="AW260" s="13" t="s">
        <v>35</v>
      </c>
      <c r="AX260" s="13" t="s">
        <v>82</v>
      </c>
      <c r="AY260" s="235" t="s">
        <v>123</v>
      </c>
    </row>
    <row r="261" s="15" customFormat="1">
      <c r="A261" s="15"/>
      <c r="B261" s="250"/>
      <c r="C261" s="251"/>
      <c r="D261" s="226" t="s">
        <v>136</v>
      </c>
      <c r="E261" s="252" t="s">
        <v>19</v>
      </c>
      <c r="F261" s="253" t="s">
        <v>563</v>
      </c>
      <c r="G261" s="251"/>
      <c r="H261" s="252" t="s">
        <v>19</v>
      </c>
      <c r="I261" s="254"/>
      <c r="J261" s="251"/>
      <c r="K261" s="251"/>
      <c r="L261" s="255"/>
      <c r="M261" s="256"/>
      <c r="N261" s="257"/>
      <c r="O261" s="257"/>
      <c r="P261" s="257"/>
      <c r="Q261" s="257"/>
      <c r="R261" s="257"/>
      <c r="S261" s="257"/>
      <c r="T261" s="258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9" t="s">
        <v>136</v>
      </c>
      <c r="AU261" s="259" t="s">
        <v>132</v>
      </c>
      <c r="AV261" s="15" t="s">
        <v>82</v>
      </c>
      <c r="AW261" s="15" t="s">
        <v>35</v>
      </c>
      <c r="AX261" s="15" t="s">
        <v>74</v>
      </c>
      <c r="AY261" s="259" t="s">
        <v>123</v>
      </c>
    </row>
    <row r="262" s="2" customFormat="1" ht="24.15" customHeight="1">
      <c r="A262" s="40"/>
      <c r="B262" s="41"/>
      <c r="C262" s="260" t="s">
        <v>564</v>
      </c>
      <c r="D262" s="260" t="s">
        <v>398</v>
      </c>
      <c r="E262" s="261" t="s">
        <v>565</v>
      </c>
      <c r="F262" s="262" t="s">
        <v>566</v>
      </c>
      <c r="G262" s="263" t="s">
        <v>267</v>
      </c>
      <c r="H262" s="264">
        <v>2</v>
      </c>
      <c r="I262" s="265"/>
      <c r="J262" s="266">
        <f>ROUND(I262*H262,2)</f>
        <v>0</v>
      </c>
      <c r="K262" s="262" t="s">
        <v>130</v>
      </c>
      <c r="L262" s="267"/>
      <c r="M262" s="268" t="s">
        <v>19</v>
      </c>
      <c r="N262" s="269" t="s">
        <v>46</v>
      </c>
      <c r="O262" s="86"/>
      <c r="P262" s="215">
        <f>O262*H262</f>
        <v>0</v>
      </c>
      <c r="Q262" s="215">
        <v>0.020500000000000001</v>
      </c>
      <c r="R262" s="215">
        <f>Q262*H262</f>
        <v>0.041000000000000002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428</v>
      </c>
      <c r="AT262" s="217" t="s">
        <v>398</v>
      </c>
      <c r="AU262" s="217" t="s">
        <v>132</v>
      </c>
      <c r="AY262" s="19" t="s">
        <v>123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132</v>
      </c>
      <c r="BK262" s="218">
        <f>ROUND(I262*H262,2)</f>
        <v>0</v>
      </c>
      <c r="BL262" s="19" t="s">
        <v>228</v>
      </c>
      <c r="BM262" s="217" t="s">
        <v>567</v>
      </c>
    </row>
    <row r="263" s="2" customFormat="1" ht="37.8" customHeight="1">
      <c r="A263" s="40"/>
      <c r="B263" s="41"/>
      <c r="C263" s="206" t="s">
        <v>568</v>
      </c>
      <c r="D263" s="206" t="s">
        <v>126</v>
      </c>
      <c r="E263" s="207" t="s">
        <v>569</v>
      </c>
      <c r="F263" s="208" t="s">
        <v>570</v>
      </c>
      <c r="G263" s="209" t="s">
        <v>267</v>
      </c>
      <c r="H263" s="210">
        <v>1</v>
      </c>
      <c r="I263" s="211"/>
      <c r="J263" s="212">
        <f>ROUND(I263*H263,2)</f>
        <v>0</v>
      </c>
      <c r="K263" s="208" t="s">
        <v>130</v>
      </c>
      <c r="L263" s="46"/>
      <c r="M263" s="213" t="s">
        <v>19</v>
      </c>
      <c r="N263" s="214" t="s">
        <v>46</v>
      </c>
      <c r="O263" s="86"/>
      <c r="P263" s="215">
        <f>O263*H263</f>
        <v>0</v>
      </c>
      <c r="Q263" s="215">
        <v>0.00044999999999999999</v>
      </c>
      <c r="R263" s="215">
        <f>Q263*H263</f>
        <v>0.00044999999999999999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228</v>
      </c>
      <c r="AT263" s="217" t="s">
        <v>126</v>
      </c>
      <c r="AU263" s="217" t="s">
        <v>132</v>
      </c>
      <c r="AY263" s="19" t="s">
        <v>123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132</v>
      </c>
      <c r="BK263" s="218">
        <f>ROUND(I263*H263,2)</f>
        <v>0</v>
      </c>
      <c r="BL263" s="19" t="s">
        <v>228</v>
      </c>
      <c r="BM263" s="217" t="s">
        <v>571</v>
      </c>
    </row>
    <row r="264" s="2" customFormat="1">
      <c r="A264" s="40"/>
      <c r="B264" s="41"/>
      <c r="C264" s="42"/>
      <c r="D264" s="219" t="s">
        <v>134</v>
      </c>
      <c r="E264" s="42"/>
      <c r="F264" s="220" t="s">
        <v>572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134</v>
      </c>
      <c r="AU264" s="19" t="s">
        <v>132</v>
      </c>
    </row>
    <row r="265" s="13" customFormat="1">
      <c r="A265" s="13"/>
      <c r="B265" s="224"/>
      <c r="C265" s="225"/>
      <c r="D265" s="226" t="s">
        <v>136</v>
      </c>
      <c r="E265" s="227" t="s">
        <v>19</v>
      </c>
      <c r="F265" s="228" t="s">
        <v>82</v>
      </c>
      <c r="G265" s="225"/>
      <c r="H265" s="229">
        <v>1</v>
      </c>
      <c r="I265" s="230"/>
      <c r="J265" s="225"/>
      <c r="K265" s="225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136</v>
      </c>
      <c r="AU265" s="235" t="s">
        <v>132</v>
      </c>
      <c r="AV265" s="13" t="s">
        <v>132</v>
      </c>
      <c r="AW265" s="13" t="s">
        <v>35</v>
      </c>
      <c r="AX265" s="13" t="s">
        <v>82</v>
      </c>
      <c r="AY265" s="235" t="s">
        <v>123</v>
      </c>
    </row>
    <row r="266" s="15" customFormat="1">
      <c r="A266" s="15"/>
      <c r="B266" s="250"/>
      <c r="C266" s="251"/>
      <c r="D266" s="226" t="s">
        <v>136</v>
      </c>
      <c r="E266" s="252" t="s">
        <v>19</v>
      </c>
      <c r="F266" s="253" t="s">
        <v>553</v>
      </c>
      <c r="G266" s="251"/>
      <c r="H266" s="252" t="s">
        <v>19</v>
      </c>
      <c r="I266" s="254"/>
      <c r="J266" s="251"/>
      <c r="K266" s="251"/>
      <c r="L266" s="255"/>
      <c r="M266" s="256"/>
      <c r="N266" s="257"/>
      <c r="O266" s="257"/>
      <c r="P266" s="257"/>
      <c r="Q266" s="257"/>
      <c r="R266" s="257"/>
      <c r="S266" s="257"/>
      <c r="T266" s="258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9" t="s">
        <v>136</v>
      </c>
      <c r="AU266" s="259" t="s">
        <v>132</v>
      </c>
      <c r="AV266" s="15" t="s">
        <v>82</v>
      </c>
      <c r="AW266" s="15" t="s">
        <v>35</v>
      </c>
      <c r="AX266" s="15" t="s">
        <v>74</v>
      </c>
      <c r="AY266" s="259" t="s">
        <v>123</v>
      </c>
    </row>
    <row r="267" s="2" customFormat="1" ht="33" customHeight="1">
      <c r="A267" s="40"/>
      <c r="B267" s="41"/>
      <c r="C267" s="260" t="s">
        <v>573</v>
      </c>
      <c r="D267" s="260" t="s">
        <v>398</v>
      </c>
      <c r="E267" s="261" t="s">
        <v>574</v>
      </c>
      <c r="F267" s="262" t="s">
        <v>575</v>
      </c>
      <c r="G267" s="263" t="s">
        <v>267</v>
      </c>
      <c r="H267" s="264">
        <v>1</v>
      </c>
      <c r="I267" s="265"/>
      <c r="J267" s="266">
        <f>ROUND(I267*H267,2)</f>
        <v>0</v>
      </c>
      <c r="K267" s="262" t="s">
        <v>130</v>
      </c>
      <c r="L267" s="267"/>
      <c r="M267" s="268" t="s">
        <v>19</v>
      </c>
      <c r="N267" s="269" t="s">
        <v>46</v>
      </c>
      <c r="O267" s="86"/>
      <c r="P267" s="215">
        <f>O267*H267</f>
        <v>0</v>
      </c>
      <c r="Q267" s="215">
        <v>0.016</v>
      </c>
      <c r="R267" s="215">
        <f>Q267*H267</f>
        <v>0.016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428</v>
      </c>
      <c r="AT267" s="217" t="s">
        <v>398</v>
      </c>
      <c r="AU267" s="217" t="s">
        <v>132</v>
      </c>
      <c r="AY267" s="19" t="s">
        <v>123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132</v>
      </c>
      <c r="BK267" s="218">
        <f>ROUND(I267*H267,2)</f>
        <v>0</v>
      </c>
      <c r="BL267" s="19" t="s">
        <v>228</v>
      </c>
      <c r="BM267" s="217" t="s">
        <v>576</v>
      </c>
    </row>
    <row r="268" s="2" customFormat="1" ht="37.8" customHeight="1">
      <c r="A268" s="40"/>
      <c r="B268" s="41"/>
      <c r="C268" s="206" t="s">
        <v>577</v>
      </c>
      <c r="D268" s="206" t="s">
        <v>126</v>
      </c>
      <c r="E268" s="207" t="s">
        <v>578</v>
      </c>
      <c r="F268" s="208" t="s">
        <v>579</v>
      </c>
      <c r="G268" s="209" t="s">
        <v>267</v>
      </c>
      <c r="H268" s="210">
        <v>2</v>
      </c>
      <c r="I268" s="211"/>
      <c r="J268" s="212">
        <f>ROUND(I268*H268,2)</f>
        <v>0</v>
      </c>
      <c r="K268" s="208" t="s">
        <v>130</v>
      </c>
      <c r="L268" s="46"/>
      <c r="M268" s="213" t="s">
        <v>19</v>
      </c>
      <c r="N268" s="214" t="s">
        <v>46</v>
      </c>
      <c r="O268" s="86"/>
      <c r="P268" s="215">
        <f>O268*H268</f>
        <v>0</v>
      </c>
      <c r="Q268" s="215">
        <v>0.00044999999999999999</v>
      </c>
      <c r="R268" s="215">
        <f>Q268*H268</f>
        <v>0.00089999999999999998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228</v>
      </c>
      <c r="AT268" s="217" t="s">
        <v>126</v>
      </c>
      <c r="AU268" s="217" t="s">
        <v>132</v>
      </c>
      <c r="AY268" s="19" t="s">
        <v>123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132</v>
      </c>
      <c r="BK268" s="218">
        <f>ROUND(I268*H268,2)</f>
        <v>0</v>
      </c>
      <c r="BL268" s="19" t="s">
        <v>228</v>
      </c>
      <c r="BM268" s="217" t="s">
        <v>580</v>
      </c>
    </row>
    <row r="269" s="2" customFormat="1">
      <c r="A269" s="40"/>
      <c r="B269" s="41"/>
      <c r="C269" s="42"/>
      <c r="D269" s="219" t="s">
        <v>134</v>
      </c>
      <c r="E269" s="42"/>
      <c r="F269" s="220" t="s">
        <v>581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134</v>
      </c>
      <c r="AU269" s="19" t="s">
        <v>132</v>
      </c>
    </row>
    <row r="270" s="13" customFormat="1">
      <c r="A270" s="13"/>
      <c r="B270" s="224"/>
      <c r="C270" s="225"/>
      <c r="D270" s="226" t="s">
        <v>136</v>
      </c>
      <c r="E270" s="227" t="s">
        <v>19</v>
      </c>
      <c r="F270" s="228" t="s">
        <v>132</v>
      </c>
      <c r="G270" s="225"/>
      <c r="H270" s="229">
        <v>2</v>
      </c>
      <c r="I270" s="230"/>
      <c r="J270" s="225"/>
      <c r="K270" s="225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136</v>
      </c>
      <c r="AU270" s="235" t="s">
        <v>132</v>
      </c>
      <c r="AV270" s="13" t="s">
        <v>132</v>
      </c>
      <c r="AW270" s="13" t="s">
        <v>35</v>
      </c>
      <c r="AX270" s="13" t="s">
        <v>82</v>
      </c>
      <c r="AY270" s="235" t="s">
        <v>123</v>
      </c>
    </row>
    <row r="271" s="15" customFormat="1">
      <c r="A271" s="15"/>
      <c r="B271" s="250"/>
      <c r="C271" s="251"/>
      <c r="D271" s="226" t="s">
        <v>136</v>
      </c>
      <c r="E271" s="252" t="s">
        <v>19</v>
      </c>
      <c r="F271" s="253" t="s">
        <v>563</v>
      </c>
      <c r="G271" s="251"/>
      <c r="H271" s="252" t="s">
        <v>19</v>
      </c>
      <c r="I271" s="254"/>
      <c r="J271" s="251"/>
      <c r="K271" s="251"/>
      <c r="L271" s="255"/>
      <c r="M271" s="256"/>
      <c r="N271" s="257"/>
      <c r="O271" s="257"/>
      <c r="P271" s="257"/>
      <c r="Q271" s="257"/>
      <c r="R271" s="257"/>
      <c r="S271" s="257"/>
      <c r="T271" s="258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9" t="s">
        <v>136</v>
      </c>
      <c r="AU271" s="259" t="s">
        <v>132</v>
      </c>
      <c r="AV271" s="15" t="s">
        <v>82</v>
      </c>
      <c r="AW271" s="15" t="s">
        <v>35</v>
      </c>
      <c r="AX271" s="15" t="s">
        <v>74</v>
      </c>
      <c r="AY271" s="259" t="s">
        <v>123</v>
      </c>
    </row>
    <row r="272" s="2" customFormat="1" ht="33" customHeight="1">
      <c r="A272" s="40"/>
      <c r="B272" s="41"/>
      <c r="C272" s="260" t="s">
        <v>582</v>
      </c>
      <c r="D272" s="260" t="s">
        <v>398</v>
      </c>
      <c r="E272" s="261" t="s">
        <v>583</v>
      </c>
      <c r="F272" s="262" t="s">
        <v>584</v>
      </c>
      <c r="G272" s="263" t="s">
        <v>267</v>
      </c>
      <c r="H272" s="264">
        <v>2</v>
      </c>
      <c r="I272" s="265"/>
      <c r="J272" s="266">
        <f>ROUND(I272*H272,2)</f>
        <v>0</v>
      </c>
      <c r="K272" s="262" t="s">
        <v>130</v>
      </c>
      <c r="L272" s="267"/>
      <c r="M272" s="268" t="s">
        <v>19</v>
      </c>
      <c r="N272" s="269" t="s">
        <v>46</v>
      </c>
      <c r="O272" s="86"/>
      <c r="P272" s="215">
        <f>O272*H272</f>
        <v>0</v>
      </c>
      <c r="Q272" s="215">
        <v>0.042999999999999997</v>
      </c>
      <c r="R272" s="215">
        <f>Q272*H272</f>
        <v>0.085999999999999993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428</v>
      </c>
      <c r="AT272" s="217" t="s">
        <v>398</v>
      </c>
      <c r="AU272" s="217" t="s">
        <v>132</v>
      </c>
      <c r="AY272" s="19" t="s">
        <v>123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132</v>
      </c>
      <c r="BK272" s="218">
        <f>ROUND(I272*H272,2)</f>
        <v>0</v>
      </c>
      <c r="BL272" s="19" t="s">
        <v>228</v>
      </c>
      <c r="BM272" s="217" t="s">
        <v>585</v>
      </c>
    </row>
    <row r="273" s="2" customFormat="1" ht="33" customHeight="1">
      <c r="A273" s="40"/>
      <c r="B273" s="41"/>
      <c r="C273" s="206" t="s">
        <v>586</v>
      </c>
      <c r="D273" s="206" t="s">
        <v>126</v>
      </c>
      <c r="E273" s="207" t="s">
        <v>587</v>
      </c>
      <c r="F273" s="208" t="s">
        <v>588</v>
      </c>
      <c r="G273" s="209" t="s">
        <v>291</v>
      </c>
      <c r="H273" s="210">
        <v>8.3000000000000007</v>
      </c>
      <c r="I273" s="211"/>
      <c r="J273" s="212">
        <f>ROUND(I273*H273,2)</f>
        <v>0</v>
      </c>
      <c r="K273" s="208" t="s">
        <v>130</v>
      </c>
      <c r="L273" s="46"/>
      <c r="M273" s="213" t="s">
        <v>19</v>
      </c>
      <c r="N273" s="214" t="s">
        <v>46</v>
      </c>
      <c r="O273" s="86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228</v>
      </c>
      <c r="AT273" s="217" t="s">
        <v>126</v>
      </c>
      <c r="AU273" s="217" t="s">
        <v>132</v>
      </c>
      <c r="AY273" s="19" t="s">
        <v>123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132</v>
      </c>
      <c r="BK273" s="218">
        <f>ROUND(I273*H273,2)</f>
        <v>0</v>
      </c>
      <c r="BL273" s="19" t="s">
        <v>228</v>
      </c>
      <c r="BM273" s="217" t="s">
        <v>589</v>
      </c>
    </row>
    <row r="274" s="2" customFormat="1">
      <c r="A274" s="40"/>
      <c r="B274" s="41"/>
      <c r="C274" s="42"/>
      <c r="D274" s="219" t="s">
        <v>134</v>
      </c>
      <c r="E274" s="42"/>
      <c r="F274" s="220" t="s">
        <v>590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134</v>
      </c>
      <c r="AU274" s="19" t="s">
        <v>132</v>
      </c>
    </row>
    <row r="275" s="15" customFormat="1">
      <c r="A275" s="15"/>
      <c r="B275" s="250"/>
      <c r="C275" s="251"/>
      <c r="D275" s="226" t="s">
        <v>136</v>
      </c>
      <c r="E275" s="252" t="s">
        <v>19</v>
      </c>
      <c r="F275" s="253" t="s">
        <v>591</v>
      </c>
      <c r="G275" s="251"/>
      <c r="H275" s="252" t="s">
        <v>19</v>
      </c>
      <c r="I275" s="254"/>
      <c r="J275" s="251"/>
      <c r="K275" s="251"/>
      <c r="L275" s="255"/>
      <c r="M275" s="256"/>
      <c r="N275" s="257"/>
      <c r="O275" s="257"/>
      <c r="P275" s="257"/>
      <c r="Q275" s="257"/>
      <c r="R275" s="257"/>
      <c r="S275" s="257"/>
      <c r="T275" s="258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9" t="s">
        <v>136</v>
      </c>
      <c r="AU275" s="259" t="s">
        <v>132</v>
      </c>
      <c r="AV275" s="15" t="s">
        <v>82</v>
      </c>
      <c r="AW275" s="15" t="s">
        <v>35</v>
      </c>
      <c r="AX275" s="15" t="s">
        <v>74</v>
      </c>
      <c r="AY275" s="259" t="s">
        <v>123</v>
      </c>
    </row>
    <row r="276" s="13" customFormat="1">
      <c r="A276" s="13"/>
      <c r="B276" s="224"/>
      <c r="C276" s="225"/>
      <c r="D276" s="226" t="s">
        <v>136</v>
      </c>
      <c r="E276" s="227" t="s">
        <v>19</v>
      </c>
      <c r="F276" s="228" t="s">
        <v>307</v>
      </c>
      <c r="G276" s="225"/>
      <c r="H276" s="229">
        <v>8.3000000000000007</v>
      </c>
      <c r="I276" s="230"/>
      <c r="J276" s="225"/>
      <c r="K276" s="225"/>
      <c r="L276" s="231"/>
      <c r="M276" s="232"/>
      <c r="N276" s="233"/>
      <c r="O276" s="233"/>
      <c r="P276" s="233"/>
      <c r="Q276" s="233"/>
      <c r="R276" s="233"/>
      <c r="S276" s="233"/>
      <c r="T276" s="23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5" t="s">
        <v>136</v>
      </c>
      <c r="AU276" s="235" t="s">
        <v>132</v>
      </c>
      <c r="AV276" s="13" t="s">
        <v>132</v>
      </c>
      <c r="AW276" s="13" t="s">
        <v>35</v>
      </c>
      <c r="AX276" s="13" t="s">
        <v>82</v>
      </c>
      <c r="AY276" s="235" t="s">
        <v>123</v>
      </c>
    </row>
    <row r="277" s="2" customFormat="1" ht="24.15" customHeight="1">
      <c r="A277" s="40"/>
      <c r="B277" s="41"/>
      <c r="C277" s="260" t="s">
        <v>592</v>
      </c>
      <c r="D277" s="260" t="s">
        <v>398</v>
      </c>
      <c r="E277" s="261" t="s">
        <v>593</v>
      </c>
      <c r="F277" s="262" t="s">
        <v>594</v>
      </c>
      <c r="G277" s="263" t="s">
        <v>291</v>
      </c>
      <c r="H277" s="264">
        <v>8.3000000000000007</v>
      </c>
      <c r="I277" s="265"/>
      <c r="J277" s="266">
        <f>ROUND(I277*H277,2)</f>
        <v>0</v>
      </c>
      <c r="K277" s="262" t="s">
        <v>130</v>
      </c>
      <c r="L277" s="267"/>
      <c r="M277" s="268" t="s">
        <v>19</v>
      </c>
      <c r="N277" s="269" t="s">
        <v>46</v>
      </c>
      <c r="O277" s="86"/>
      <c r="P277" s="215">
        <f>O277*H277</f>
        <v>0</v>
      </c>
      <c r="Q277" s="215">
        <v>0.0070000000000000001</v>
      </c>
      <c r="R277" s="215">
        <f>Q277*H277</f>
        <v>0.058100000000000006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428</v>
      </c>
      <c r="AT277" s="217" t="s">
        <v>398</v>
      </c>
      <c r="AU277" s="217" t="s">
        <v>132</v>
      </c>
      <c r="AY277" s="19" t="s">
        <v>123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132</v>
      </c>
      <c r="BK277" s="218">
        <f>ROUND(I277*H277,2)</f>
        <v>0</v>
      </c>
      <c r="BL277" s="19" t="s">
        <v>228</v>
      </c>
      <c r="BM277" s="217" t="s">
        <v>595</v>
      </c>
    </row>
    <row r="278" s="15" customFormat="1">
      <c r="A278" s="15"/>
      <c r="B278" s="250"/>
      <c r="C278" s="251"/>
      <c r="D278" s="226" t="s">
        <v>136</v>
      </c>
      <c r="E278" s="252" t="s">
        <v>19</v>
      </c>
      <c r="F278" s="253" t="s">
        <v>596</v>
      </c>
      <c r="G278" s="251"/>
      <c r="H278" s="252" t="s">
        <v>19</v>
      </c>
      <c r="I278" s="254"/>
      <c r="J278" s="251"/>
      <c r="K278" s="251"/>
      <c r="L278" s="255"/>
      <c r="M278" s="256"/>
      <c r="N278" s="257"/>
      <c r="O278" s="257"/>
      <c r="P278" s="257"/>
      <c r="Q278" s="257"/>
      <c r="R278" s="257"/>
      <c r="S278" s="257"/>
      <c r="T278" s="258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9" t="s">
        <v>136</v>
      </c>
      <c r="AU278" s="259" t="s">
        <v>132</v>
      </c>
      <c r="AV278" s="15" t="s">
        <v>82</v>
      </c>
      <c r="AW278" s="15" t="s">
        <v>35</v>
      </c>
      <c r="AX278" s="15" t="s">
        <v>74</v>
      </c>
      <c r="AY278" s="259" t="s">
        <v>123</v>
      </c>
    </row>
    <row r="279" s="13" customFormat="1">
      <c r="A279" s="13"/>
      <c r="B279" s="224"/>
      <c r="C279" s="225"/>
      <c r="D279" s="226" t="s">
        <v>136</v>
      </c>
      <c r="E279" s="227" t="s">
        <v>19</v>
      </c>
      <c r="F279" s="228" t="s">
        <v>597</v>
      </c>
      <c r="G279" s="225"/>
      <c r="H279" s="229">
        <v>8.3000000000000007</v>
      </c>
      <c r="I279" s="230"/>
      <c r="J279" s="225"/>
      <c r="K279" s="225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136</v>
      </c>
      <c r="AU279" s="235" t="s">
        <v>132</v>
      </c>
      <c r="AV279" s="13" t="s">
        <v>132</v>
      </c>
      <c r="AW279" s="13" t="s">
        <v>35</v>
      </c>
      <c r="AX279" s="13" t="s">
        <v>82</v>
      </c>
      <c r="AY279" s="235" t="s">
        <v>123</v>
      </c>
    </row>
    <row r="280" s="2" customFormat="1" ht="16.5" customHeight="1">
      <c r="A280" s="40"/>
      <c r="B280" s="41"/>
      <c r="C280" s="260" t="s">
        <v>598</v>
      </c>
      <c r="D280" s="260" t="s">
        <v>398</v>
      </c>
      <c r="E280" s="261" t="s">
        <v>599</v>
      </c>
      <c r="F280" s="262" t="s">
        <v>600</v>
      </c>
      <c r="G280" s="263" t="s">
        <v>601</v>
      </c>
      <c r="H280" s="264">
        <v>6</v>
      </c>
      <c r="I280" s="265"/>
      <c r="J280" s="266">
        <f>ROUND(I280*H280,2)</f>
        <v>0</v>
      </c>
      <c r="K280" s="262" t="s">
        <v>130</v>
      </c>
      <c r="L280" s="267"/>
      <c r="M280" s="268" t="s">
        <v>19</v>
      </c>
      <c r="N280" s="269" t="s">
        <v>46</v>
      </c>
      <c r="O280" s="86"/>
      <c r="P280" s="215">
        <f>O280*H280</f>
        <v>0</v>
      </c>
      <c r="Q280" s="215">
        <v>0.00020000000000000001</v>
      </c>
      <c r="R280" s="215">
        <f>Q280*H280</f>
        <v>0.0012000000000000001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428</v>
      </c>
      <c r="AT280" s="217" t="s">
        <v>398</v>
      </c>
      <c r="AU280" s="217" t="s">
        <v>132</v>
      </c>
      <c r="AY280" s="19" t="s">
        <v>123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132</v>
      </c>
      <c r="BK280" s="218">
        <f>ROUND(I280*H280,2)</f>
        <v>0</v>
      </c>
      <c r="BL280" s="19" t="s">
        <v>228</v>
      </c>
      <c r="BM280" s="217" t="s">
        <v>602</v>
      </c>
    </row>
    <row r="281" s="2" customFormat="1" ht="49.05" customHeight="1">
      <c r="A281" s="40"/>
      <c r="B281" s="41"/>
      <c r="C281" s="206" t="s">
        <v>603</v>
      </c>
      <c r="D281" s="206" t="s">
        <v>126</v>
      </c>
      <c r="E281" s="207" t="s">
        <v>604</v>
      </c>
      <c r="F281" s="208" t="s">
        <v>605</v>
      </c>
      <c r="G281" s="209" t="s">
        <v>210</v>
      </c>
      <c r="H281" s="210">
        <v>0.22500000000000001</v>
      </c>
      <c r="I281" s="211"/>
      <c r="J281" s="212">
        <f>ROUND(I281*H281,2)</f>
        <v>0</v>
      </c>
      <c r="K281" s="208" t="s">
        <v>130</v>
      </c>
      <c r="L281" s="46"/>
      <c r="M281" s="213" t="s">
        <v>19</v>
      </c>
      <c r="N281" s="214" t="s">
        <v>46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228</v>
      </c>
      <c r="AT281" s="217" t="s">
        <v>126</v>
      </c>
      <c r="AU281" s="217" t="s">
        <v>132</v>
      </c>
      <c r="AY281" s="19" t="s">
        <v>123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132</v>
      </c>
      <c r="BK281" s="218">
        <f>ROUND(I281*H281,2)</f>
        <v>0</v>
      </c>
      <c r="BL281" s="19" t="s">
        <v>228</v>
      </c>
      <c r="BM281" s="217" t="s">
        <v>606</v>
      </c>
    </row>
    <row r="282" s="2" customFormat="1">
      <c r="A282" s="40"/>
      <c r="B282" s="41"/>
      <c r="C282" s="42"/>
      <c r="D282" s="219" t="s">
        <v>134</v>
      </c>
      <c r="E282" s="42"/>
      <c r="F282" s="220" t="s">
        <v>607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134</v>
      </c>
      <c r="AU282" s="19" t="s">
        <v>132</v>
      </c>
    </row>
    <row r="283" s="12" customFormat="1" ht="22.8" customHeight="1">
      <c r="A283" s="12"/>
      <c r="B283" s="190"/>
      <c r="C283" s="191"/>
      <c r="D283" s="192" t="s">
        <v>73</v>
      </c>
      <c r="E283" s="204" t="s">
        <v>608</v>
      </c>
      <c r="F283" s="204" t="s">
        <v>609</v>
      </c>
      <c r="G283" s="191"/>
      <c r="H283" s="191"/>
      <c r="I283" s="194"/>
      <c r="J283" s="205">
        <f>BK283</f>
        <v>0</v>
      </c>
      <c r="K283" s="191"/>
      <c r="L283" s="196"/>
      <c r="M283" s="197"/>
      <c r="N283" s="198"/>
      <c r="O283" s="198"/>
      <c r="P283" s="199">
        <f>SUM(P284:P321)</f>
        <v>0</v>
      </c>
      <c r="Q283" s="198"/>
      <c r="R283" s="199">
        <f>SUM(R284:R321)</f>
        <v>0.445108</v>
      </c>
      <c r="S283" s="198"/>
      <c r="T283" s="200">
        <f>SUM(T284:T321)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1" t="s">
        <v>132</v>
      </c>
      <c r="AT283" s="202" t="s">
        <v>73</v>
      </c>
      <c r="AU283" s="202" t="s">
        <v>82</v>
      </c>
      <c r="AY283" s="201" t="s">
        <v>123</v>
      </c>
      <c r="BK283" s="203">
        <f>SUM(BK284:BK321)</f>
        <v>0</v>
      </c>
    </row>
    <row r="284" s="2" customFormat="1" ht="24.15" customHeight="1">
      <c r="A284" s="40"/>
      <c r="B284" s="41"/>
      <c r="C284" s="206" t="s">
        <v>610</v>
      </c>
      <c r="D284" s="206" t="s">
        <v>126</v>
      </c>
      <c r="E284" s="207" t="s">
        <v>611</v>
      </c>
      <c r="F284" s="208" t="s">
        <v>612</v>
      </c>
      <c r="G284" s="209" t="s">
        <v>129</v>
      </c>
      <c r="H284" s="210">
        <v>13.390000000000001</v>
      </c>
      <c r="I284" s="211"/>
      <c r="J284" s="212">
        <f>ROUND(I284*H284,2)</f>
        <v>0</v>
      </c>
      <c r="K284" s="208" t="s">
        <v>130</v>
      </c>
      <c r="L284" s="46"/>
      <c r="M284" s="213" t="s">
        <v>19</v>
      </c>
      <c r="N284" s="214" t="s">
        <v>46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228</v>
      </c>
      <c r="AT284" s="217" t="s">
        <v>126</v>
      </c>
      <c r="AU284" s="217" t="s">
        <v>132</v>
      </c>
      <c r="AY284" s="19" t="s">
        <v>123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132</v>
      </c>
      <c r="BK284" s="218">
        <f>ROUND(I284*H284,2)</f>
        <v>0</v>
      </c>
      <c r="BL284" s="19" t="s">
        <v>228</v>
      </c>
      <c r="BM284" s="217" t="s">
        <v>613</v>
      </c>
    </row>
    <row r="285" s="2" customFormat="1">
      <c r="A285" s="40"/>
      <c r="B285" s="41"/>
      <c r="C285" s="42"/>
      <c r="D285" s="219" t="s">
        <v>134</v>
      </c>
      <c r="E285" s="42"/>
      <c r="F285" s="220" t="s">
        <v>614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134</v>
      </c>
      <c r="AU285" s="19" t="s">
        <v>132</v>
      </c>
    </row>
    <row r="286" s="13" customFormat="1">
      <c r="A286" s="13"/>
      <c r="B286" s="224"/>
      <c r="C286" s="225"/>
      <c r="D286" s="226" t="s">
        <v>136</v>
      </c>
      <c r="E286" s="227" t="s">
        <v>19</v>
      </c>
      <c r="F286" s="228" t="s">
        <v>406</v>
      </c>
      <c r="G286" s="225"/>
      <c r="H286" s="229">
        <v>5.4000000000000004</v>
      </c>
      <c r="I286" s="230"/>
      <c r="J286" s="225"/>
      <c r="K286" s="225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136</v>
      </c>
      <c r="AU286" s="235" t="s">
        <v>132</v>
      </c>
      <c r="AV286" s="13" t="s">
        <v>132</v>
      </c>
      <c r="AW286" s="13" t="s">
        <v>35</v>
      </c>
      <c r="AX286" s="13" t="s">
        <v>74</v>
      </c>
      <c r="AY286" s="235" t="s">
        <v>123</v>
      </c>
    </row>
    <row r="287" s="13" customFormat="1">
      <c r="A287" s="13"/>
      <c r="B287" s="224"/>
      <c r="C287" s="225"/>
      <c r="D287" s="226" t="s">
        <v>136</v>
      </c>
      <c r="E287" s="227" t="s">
        <v>19</v>
      </c>
      <c r="F287" s="228" t="s">
        <v>407</v>
      </c>
      <c r="G287" s="225"/>
      <c r="H287" s="229">
        <v>7.9900000000000002</v>
      </c>
      <c r="I287" s="230"/>
      <c r="J287" s="225"/>
      <c r="K287" s="225"/>
      <c r="L287" s="231"/>
      <c r="M287" s="232"/>
      <c r="N287" s="233"/>
      <c r="O287" s="233"/>
      <c r="P287" s="233"/>
      <c r="Q287" s="233"/>
      <c r="R287" s="233"/>
      <c r="S287" s="233"/>
      <c r="T287" s="23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5" t="s">
        <v>136</v>
      </c>
      <c r="AU287" s="235" t="s">
        <v>132</v>
      </c>
      <c r="AV287" s="13" t="s">
        <v>132</v>
      </c>
      <c r="AW287" s="13" t="s">
        <v>35</v>
      </c>
      <c r="AX287" s="13" t="s">
        <v>74</v>
      </c>
      <c r="AY287" s="235" t="s">
        <v>123</v>
      </c>
    </row>
    <row r="288" s="14" customFormat="1">
      <c r="A288" s="14"/>
      <c r="B288" s="236"/>
      <c r="C288" s="237"/>
      <c r="D288" s="226" t="s">
        <v>136</v>
      </c>
      <c r="E288" s="238" t="s">
        <v>19</v>
      </c>
      <c r="F288" s="239" t="s">
        <v>197</v>
      </c>
      <c r="G288" s="237"/>
      <c r="H288" s="240">
        <v>13.390000000000001</v>
      </c>
      <c r="I288" s="241"/>
      <c r="J288" s="237"/>
      <c r="K288" s="237"/>
      <c r="L288" s="242"/>
      <c r="M288" s="243"/>
      <c r="N288" s="244"/>
      <c r="O288" s="244"/>
      <c r="P288" s="244"/>
      <c r="Q288" s="244"/>
      <c r="R288" s="244"/>
      <c r="S288" s="244"/>
      <c r="T288" s="24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6" t="s">
        <v>136</v>
      </c>
      <c r="AU288" s="246" t="s">
        <v>132</v>
      </c>
      <c r="AV288" s="14" t="s">
        <v>131</v>
      </c>
      <c r="AW288" s="14" t="s">
        <v>35</v>
      </c>
      <c r="AX288" s="14" t="s">
        <v>82</v>
      </c>
      <c r="AY288" s="246" t="s">
        <v>123</v>
      </c>
    </row>
    <row r="289" s="2" customFormat="1" ht="24.15" customHeight="1">
      <c r="A289" s="40"/>
      <c r="B289" s="41"/>
      <c r="C289" s="206" t="s">
        <v>615</v>
      </c>
      <c r="D289" s="206" t="s">
        <v>126</v>
      </c>
      <c r="E289" s="207" t="s">
        <v>616</v>
      </c>
      <c r="F289" s="208" t="s">
        <v>617</v>
      </c>
      <c r="G289" s="209" t="s">
        <v>129</v>
      </c>
      <c r="H289" s="210">
        <v>13.390000000000001</v>
      </c>
      <c r="I289" s="211"/>
      <c r="J289" s="212">
        <f>ROUND(I289*H289,2)</f>
        <v>0</v>
      </c>
      <c r="K289" s="208" t="s">
        <v>130</v>
      </c>
      <c r="L289" s="46"/>
      <c r="M289" s="213" t="s">
        <v>19</v>
      </c>
      <c r="N289" s="214" t="s">
        <v>46</v>
      </c>
      <c r="O289" s="86"/>
      <c r="P289" s="215">
        <f>O289*H289</f>
        <v>0</v>
      </c>
      <c r="Q289" s="215">
        <v>0.00029999999999999997</v>
      </c>
      <c r="R289" s="215">
        <f>Q289*H289</f>
        <v>0.0040169999999999997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228</v>
      </c>
      <c r="AT289" s="217" t="s">
        <v>126</v>
      </c>
      <c r="AU289" s="217" t="s">
        <v>132</v>
      </c>
      <c r="AY289" s="19" t="s">
        <v>123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132</v>
      </c>
      <c r="BK289" s="218">
        <f>ROUND(I289*H289,2)</f>
        <v>0</v>
      </c>
      <c r="BL289" s="19" t="s">
        <v>228</v>
      </c>
      <c r="BM289" s="217" t="s">
        <v>618</v>
      </c>
    </row>
    <row r="290" s="2" customFormat="1">
      <c r="A290" s="40"/>
      <c r="B290" s="41"/>
      <c r="C290" s="42"/>
      <c r="D290" s="219" t="s">
        <v>134</v>
      </c>
      <c r="E290" s="42"/>
      <c r="F290" s="220" t="s">
        <v>619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134</v>
      </c>
      <c r="AU290" s="19" t="s">
        <v>132</v>
      </c>
    </row>
    <row r="291" s="2" customFormat="1" ht="24.15" customHeight="1">
      <c r="A291" s="40"/>
      <c r="B291" s="41"/>
      <c r="C291" s="206" t="s">
        <v>620</v>
      </c>
      <c r="D291" s="206" t="s">
        <v>126</v>
      </c>
      <c r="E291" s="207" t="s">
        <v>621</v>
      </c>
      <c r="F291" s="208" t="s">
        <v>622</v>
      </c>
      <c r="G291" s="209" t="s">
        <v>129</v>
      </c>
      <c r="H291" s="210">
        <v>13.390000000000001</v>
      </c>
      <c r="I291" s="211"/>
      <c r="J291" s="212">
        <f>ROUND(I291*H291,2)</f>
        <v>0</v>
      </c>
      <c r="K291" s="208" t="s">
        <v>130</v>
      </c>
      <c r="L291" s="46"/>
      <c r="M291" s="213" t="s">
        <v>19</v>
      </c>
      <c r="N291" s="214" t="s">
        <v>46</v>
      </c>
      <c r="O291" s="86"/>
      <c r="P291" s="215">
        <f>O291*H291</f>
        <v>0</v>
      </c>
      <c r="Q291" s="215">
        <v>0.0015</v>
      </c>
      <c r="R291" s="215">
        <f>Q291*H291</f>
        <v>0.020085000000000002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228</v>
      </c>
      <c r="AT291" s="217" t="s">
        <v>126</v>
      </c>
      <c r="AU291" s="217" t="s">
        <v>132</v>
      </c>
      <c r="AY291" s="19" t="s">
        <v>123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132</v>
      </c>
      <c r="BK291" s="218">
        <f>ROUND(I291*H291,2)</f>
        <v>0</v>
      </c>
      <c r="BL291" s="19" t="s">
        <v>228</v>
      </c>
      <c r="BM291" s="217" t="s">
        <v>623</v>
      </c>
    </row>
    <row r="292" s="2" customFormat="1">
      <c r="A292" s="40"/>
      <c r="B292" s="41"/>
      <c r="C292" s="42"/>
      <c r="D292" s="219" t="s">
        <v>134</v>
      </c>
      <c r="E292" s="42"/>
      <c r="F292" s="220" t="s">
        <v>624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134</v>
      </c>
      <c r="AU292" s="19" t="s">
        <v>132</v>
      </c>
    </row>
    <row r="293" s="2" customFormat="1" ht="24.15" customHeight="1">
      <c r="A293" s="40"/>
      <c r="B293" s="41"/>
      <c r="C293" s="206" t="s">
        <v>625</v>
      </c>
      <c r="D293" s="206" t="s">
        <v>126</v>
      </c>
      <c r="E293" s="207" t="s">
        <v>626</v>
      </c>
      <c r="F293" s="208" t="s">
        <v>627</v>
      </c>
      <c r="G293" s="209" t="s">
        <v>267</v>
      </c>
      <c r="H293" s="210">
        <v>12</v>
      </c>
      <c r="I293" s="211"/>
      <c r="J293" s="212">
        <f>ROUND(I293*H293,2)</f>
        <v>0</v>
      </c>
      <c r="K293" s="208" t="s">
        <v>130</v>
      </c>
      <c r="L293" s="46"/>
      <c r="M293" s="213" t="s">
        <v>19</v>
      </c>
      <c r="N293" s="214" t="s">
        <v>46</v>
      </c>
      <c r="O293" s="86"/>
      <c r="P293" s="215">
        <f>O293*H293</f>
        <v>0</v>
      </c>
      <c r="Q293" s="215">
        <v>0.00021000000000000001</v>
      </c>
      <c r="R293" s="215">
        <f>Q293*H293</f>
        <v>0.0025200000000000001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228</v>
      </c>
      <c r="AT293" s="217" t="s">
        <v>126</v>
      </c>
      <c r="AU293" s="217" t="s">
        <v>132</v>
      </c>
      <c r="AY293" s="19" t="s">
        <v>123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132</v>
      </c>
      <c r="BK293" s="218">
        <f>ROUND(I293*H293,2)</f>
        <v>0</v>
      </c>
      <c r="BL293" s="19" t="s">
        <v>228</v>
      </c>
      <c r="BM293" s="217" t="s">
        <v>628</v>
      </c>
    </row>
    <row r="294" s="2" customFormat="1">
      <c r="A294" s="40"/>
      <c r="B294" s="41"/>
      <c r="C294" s="42"/>
      <c r="D294" s="219" t="s">
        <v>134</v>
      </c>
      <c r="E294" s="42"/>
      <c r="F294" s="220" t="s">
        <v>629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134</v>
      </c>
      <c r="AU294" s="19" t="s">
        <v>132</v>
      </c>
    </row>
    <row r="295" s="13" customFormat="1">
      <c r="A295" s="13"/>
      <c r="B295" s="224"/>
      <c r="C295" s="225"/>
      <c r="D295" s="226" t="s">
        <v>136</v>
      </c>
      <c r="E295" s="227" t="s">
        <v>19</v>
      </c>
      <c r="F295" s="228" t="s">
        <v>630</v>
      </c>
      <c r="G295" s="225"/>
      <c r="H295" s="229">
        <v>4</v>
      </c>
      <c r="I295" s="230"/>
      <c r="J295" s="225"/>
      <c r="K295" s="225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136</v>
      </c>
      <c r="AU295" s="235" t="s">
        <v>132</v>
      </c>
      <c r="AV295" s="13" t="s">
        <v>132</v>
      </c>
      <c r="AW295" s="13" t="s">
        <v>35</v>
      </c>
      <c r="AX295" s="13" t="s">
        <v>74</v>
      </c>
      <c r="AY295" s="235" t="s">
        <v>123</v>
      </c>
    </row>
    <row r="296" s="13" customFormat="1">
      <c r="A296" s="13"/>
      <c r="B296" s="224"/>
      <c r="C296" s="225"/>
      <c r="D296" s="226" t="s">
        <v>136</v>
      </c>
      <c r="E296" s="227" t="s">
        <v>19</v>
      </c>
      <c r="F296" s="228" t="s">
        <v>631</v>
      </c>
      <c r="G296" s="225"/>
      <c r="H296" s="229">
        <v>8</v>
      </c>
      <c r="I296" s="230"/>
      <c r="J296" s="225"/>
      <c r="K296" s="225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136</v>
      </c>
      <c r="AU296" s="235" t="s">
        <v>132</v>
      </c>
      <c r="AV296" s="13" t="s">
        <v>132</v>
      </c>
      <c r="AW296" s="13" t="s">
        <v>35</v>
      </c>
      <c r="AX296" s="13" t="s">
        <v>74</v>
      </c>
      <c r="AY296" s="235" t="s">
        <v>123</v>
      </c>
    </row>
    <row r="297" s="14" customFormat="1">
      <c r="A297" s="14"/>
      <c r="B297" s="236"/>
      <c r="C297" s="237"/>
      <c r="D297" s="226" t="s">
        <v>136</v>
      </c>
      <c r="E297" s="238" t="s">
        <v>19</v>
      </c>
      <c r="F297" s="239" t="s">
        <v>197</v>
      </c>
      <c r="G297" s="237"/>
      <c r="H297" s="240">
        <v>12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6" t="s">
        <v>136</v>
      </c>
      <c r="AU297" s="246" t="s">
        <v>132</v>
      </c>
      <c r="AV297" s="14" t="s">
        <v>131</v>
      </c>
      <c r="AW297" s="14" t="s">
        <v>35</v>
      </c>
      <c r="AX297" s="14" t="s">
        <v>82</v>
      </c>
      <c r="AY297" s="246" t="s">
        <v>123</v>
      </c>
    </row>
    <row r="298" s="2" customFormat="1" ht="24.15" customHeight="1">
      <c r="A298" s="40"/>
      <c r="B298" s="41"/>
      <c r="C298" s="206" t="s">
        <v>632</v>
      </c>
      <c r="D298" s="206" t="s">
        <v>126</v>
      </c>
      <c r="E298" s="207" t="s">
        <v>633</v>
      </c>
      <c r="F298" s="208" t="s">
        <v>634</v>
      </c>
      <c r="G298" s="209" t="s">
        <v>267</v>
      </c>
      <c r="H298" s="210">
        <v>4</v>
      </c>
      <c r="I298" s="211"/>
      <c r="J298" s="212">
        <f>ROUND(I298*H298,2)</f>
        <v>0</v>
      </c>
      <c r="K298" s="208" t="s">
        <v>130</v>
      </c>
      <c r="L298" s="46"/>
      <c r="M298" s="213" t="s">
        <v>19</v>
      </c>
      <c r="N298" s="214" t="s">
        <v>46</v>
      </c>
      <c r="O298" s="86"/>
      <c r="P298" s="215">
        <f>O298*H298</f>
        <v>0</v>
      </c>
      <c r="Q298" s="215">
        <v>0.00020000000000000001</v>
      </c>
      <c r="R298" s="215">
        <f>Q298*H298</f>
        <v>0.00080000000000000004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228</v>
      </c>
      <c r="AT298" s="217" t="s">
        <v>126</v>
      </c>
      <c r="AU298" s="217" t="s">
        <v>132</v>
      </c>
      <c r="AY298" s="19" t="s">
        <v>123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132</v>
      </c>
      <c r="BK298" s="218">
        <f>ROUND(I298*H298,2)</f>
        <v>0</v>
      </c>
      <c r="BL298" s="19" t="s">
        <v>228</v>
      </c>
      <c r="BM298" s="217" t="s">
        <v>635</v>
      </c>
    </row>
    <row r="299" s="2" customFormat="1">
      <c r="A299" s="40"/>
      <c r="B299" s="41"/>
      <c r="C299" s="42"/>
      <c r="D299" s="219" t="s">
        <v>134</v>
      </c>
      <c r="E299" s="42"/>
      <c r="F299" s="220" t="s">
        <v>636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134</v>
      </c>
      <c r="AU299" s="19" t="s">
        <v>132</v>
      </c>
    </row>
    <row r="300" s="13" customFormat="1">
      <c r="A300" s="13"/>
      <c r="B300" s="224"/>
      <c r="C300" s="225"/>
      <c r="D300" s="226" t="s">
        <v>136</v>
      </c>
      <c r="E300" s="227" t="s">
        <v>19</v>
      </c>
      <c r="F300" s="228" t="s">
        <v>637</v>
      </c>
      <c r="G300" s="225"/>
      <c r="H300" s="229">
        <v>4</v>
      </c>
      <c r="I300" s="230"/>
      <c r="J300" s="225"/>
      <c r="K300" s="225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136</v>
      </c>
      <c r="AU300" s="235" t="s">
        <v>132</v>
      </c>
      <c r="AV300" s="13" t="s">
        <v>132</v>
      </c>
      <c r="AW300" s="13" t="s">
        <v>35</v>
      </c>
      <c r="AX300" s="13" t="s">
        <v>82</v>
      </c>
      <c r="AY300" s="235" t="s">
        <v>123</v>
      </c>
    </row>
    <row r="301" s="2" customFormat="1" ht="24.15" customHeight="1">
      <c r="A301" s="40"/>
      <c r="B301" s="41"/>
      <c r="C301" s="206" t="s">
        <v>638</v>
      </c>
      <c r="D301" s="206" t="s">
        <v>126</v>
      </c>
      <c r="E301" s="207" t="s">
        <v>639</v>
      </c>
      <c r="F301" s="208" t="s">
        <v>640</v>
      </c>
      <c r="G301" s="209" t="s">
        <v>291</v>
      </c>
      <c r="H301" s="210">
        <v>19.300000000000001</v>
      </c>
      <c r="I301" s="211"/>
      <c r="J301" s="212">
        <f>ROUND(I301*H301,2)</f>
        <v>0</v>
      </c>
      <c r="K301" s="208" t="s">
        <v>130</v>
      </c>
      <c r="L301" s="46"/>
      <c r="M301" s="213" t="s">
        <v>19</v>
      </c>
      <c r="N301" s="214" t="s">
        <v>46</v>
      </c>
      <c r="O301" s="86"/>
      <c r="P301" s="215">
        <f>O301*H301</f>
        <v>0</v>
      </c>
      <c r="Q301" s="215">
        <v>0.00142</v>
      </c>
      <c r="R301" s="215">
        <f>Q301*H301</f>
        <v>0.027406000000000003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228</v>
      </c>
      <c r="AT301" s="217" t="s">
        <v>126</v>
      </c>
      <c r="AU301" s="217" t="s">
        <v>132</v>
      </c>
      <c r="AY301" s="19" t="s">
        <v>123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132</v>
      </c>
      <c r="BK301" s="218">
        <f>ROUND(I301*H301,2)</f>
        <v>0</v>
      </c>
      <c r="BL301" s="19" t="s">
        <v>228</v>
      </c>
      <c r="BM301" s="217" t="s">
        <v>641</v>
      </c>
    </row>
    <row r="302" s="2" customFormat="1">
      <c r="A302" s="40"/>
      <c r="B302" s="41"/>
      <c r="C302" s="42"/>
      <c r="D302" s="219" t="s">
        <v>134</v>
      </c>
      <c r="E302" s="42"/>
      <c r="F302" s="220" t="s">
        <v>642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134</v>
      </c>
      <c r="AU302" s="19" t="s">
        <v>132</v>
      </c>
    </row>
    <row r="303" s="13" customFormat="1">
      <c r="A303" s="13"/>
      <c r="B303" s="224"/>
      <c r="C303" s="225"/>
      <c r="D303" s="226" t="s">
        <v>136</v>
      </c>
      <c r="E303" s="227" t="s">
        <v>19</v>
      </c>
      <c r="F303" s="228" t="s">
        <v>643</v>
      </c>
      <c r="G303" s="225"/>
      <c r="H303" s="229">
        <v>5.5</v>
      </c>
      <c r="I303" s="230"/>
      <c r="J303" s="225"/>
      <c r="K303" s="225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136</v>
      </c>
      <c r="AU303" s="235" t="s">
        <v>132</v>
      </c>
      <c r="AV303" s="13" t="s">
        <v>132</v>
      </c>
      <c r="AW303" s="13" t="s">
        <v>35</v>
      </c>
      <c r="AX303" s="13" t="s">
        <v>74</v>
      </c>
      <c r="AY303" s="235" t="s">
        <v>123</v>
      </c>
    </row>
    <row r="304" s="13" customFormat="1">
      <c r="A304" s="13"/>
      <c r="B304" s="224"/>
      <c r="C304" s="225"/>
      <c r="D304" s="226" t="s">
        <v>136</v>
      </c>
      <c r="E304" s="227" t="s">
        <v>19</v>
      </c>
      <c r="F304" s="228" t="s">
        <v>644</v>
      </c>
      <c r="G304" s="225"/>
      <c r="H304" s="229">
        <v>13.800000000000001</v>
      </c>
      <c r="I304" s="230"/>
      <c r="J304" s="225"/>
      <c r="K304" s="225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136</v>
      </c>
      <c r="AU304" s="235" t="s">
        <v>132</v>
      </c>
      <c r="AV304" s="13" t="s">
        <v>132</v>
      </c>
      <c r="AW304" s="13" t="s">
        <v>35</v>
      </c>
      <c r="AX304" s="13" t="s">
        <v>74</v>
      </c>
      <c r="AY304" s="235" t="s">
        <v>123</v>
      </c>
    </row>
    <row r="305" s="14" customFormat="1">
      <c r="A305" s="14"/>
      <c r="B305" s="236"/>
      <c r="C305" s="237"/>
      <c r="D305" s="226" t="s">
        <v>136</v>
      </c>
      <c r="E305" s="238" t="s">
        <v>19</v>
      </c>
      <c r="F305" s="239" t="s">
        <v>197</v>
      </c>
      <c r="G305" s="237"/>
      <c r="H305" s="240">
        <v>19.300000000000001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6" t="s">
        <v>136</v>
      </c>
      <c r="AU305" s="246" t="s">
        <v>132</v>
      </c>
      <c r="AV305" s="14" t="s">
        <v>131</v>
      </c>
      <c r="AW305" s="14" t="s">
        <v>35</v>
      </c>
      <c r="AX305" s="14" t="s">
        <v>82</v>
      </c>
      <c r="AY305" s="246" t="s">
        <v>123</v>
      </c>
    </row>
    <row r="306" s="2" customFormat="1" ht="49.05" customHeight="1">
      <c r="A306" s="40"/>
      <c r="B306" s="41"/>
      <c r="C306" s="206" t="s">
        <v>645</v>
      </c>
      <c r="D306" s="206" t="s">
        <v>126</v>
      </c>
      <c r="E306" s="207" t="s">
        <v>646</v>
      </c>
      <c r="F306" s="208" t="s">
        <v>647</v>
      </c>
      <c r="G306" s="209" t="s">
        <v>129</v>
      </c>
      <c r="H306" s="210">
        <v>13.390000000000001</v>
      </c>
      <c r="I306" s="211"/>
      <c r="J306" s="212">
        <f>ROUND(I306*H306,2)</f>
        <v>0</v>
      </c>
      <c r="K306" s="208" t="s">
        <v>130</v>
      </c>
      <c r="L306" s="46"/>
      <c r="M306" s="213" t="s">
        <v>19</v>
      </c>
      <c r="N306" s="214" t="s">
        <v>46</v>
      </c>
      <c r="O306" s="86"/>
      <c r="P306" s="215">
        <f>O306*H306</f>
        <v>0</v>
      </c>
      <c r="Q306" s="215">
        <v>0.0045999999999999999</v>
      </c>
      <c r="R306" s="215">
        <f>Q306*H306</f>
        <v>0.061594000000000003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228</v>
      </c>
      <c r="AT306" s="217" t="s">
        <v>126</v>
      </c>
      <c r="AU306" s="217" t="s">
        <v>132</v>
      </c>
      <c r="AY306" s="19" t="s">
        <v>123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132</v>
      </c>
      <c r="BK306" s="218">
        <f>ROUND(I306*H306,2)</f>
        <v>0</v>
      </c>
      <c r="BL306" s="19" t="s">
        <v>228</v>
      </c>
      <c r="BM306" s="217" t="s">
        <v>648</v>
      </c>
    </row>
    <row r="307" s="2" customFormat="1">
      <c r="A307" s="40"/>
      <c r="B307" s="41"/>
      <c r="C307" s="42"/>
      <c r="D307" s="219" t="s">
        <v>134</v>
      </c>
      <c r="E307" s="42"/>
      <c r="F307" s="220" t="s">
        <v>649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134</v>
      </c>
      <c r="AU307" s="19" t="s">
        <v>132</v>
      </c>
    </row>
    <row r="308" s="2" customFormat="1" ht="37.8" customHeight="1">
      <c r="A308" s="40"/>
      <c r="B308" s="41"/>
      <c r="C308" s="206" t="s">
        <v>650</v>
      </c>
      <c r="D308" s="206" t="s">
        <v>126</v>
      </c>
      <c r="E308" s="207" t="s">
        <v>651</v>
      </c>
      <c r="F308" s="208" t="s">
        <v>652</v>
      </c>
      <c r="G308" s="209" t="s">
        <v>291</v>
      </c>
      <c r="H308" s="210">
        <v>6.0999999999999996</v>
      </c>
      <c r="I308" s="211"/>
      <c r="J308" s="212">
        <f>ROUND(I308*H308,2)</f>
        <v>0</v>
      </c>
      <c r="K308" s="208" t="s">
        <v>130</v>
      </c>
      <c r="L308" s="46"/>
      <c r="M308" s="213" t="s">
        <v>19</v>
      </c>
      <c r="N308" s="214" t="s">
        <v>46</v>
      </c>
      <c r="O308" s="86"/>
      <c r="P308" s="215">
        <f>O308*H308</f>
        <v>0</v>
      </c>
      <c r="Q308" s="215">
        <v>0.00058</v>
      </c>
      <c r="R308" s="215">
        <f>Q308*H308</f>
        <v>0.0035379999999999999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228</v>
      </c>
      <c r="AT308" s="217" t="s">
        <v>126</v>
      </c>
      <c r="AU308" s="217" t="s">
        <v>132</v>
      </c>
      <c r="AY308" s="19" t="s">
        <v>123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132</v>
      </c>
      <c r="BK308" s="218">
        <f>ROUND(I308*H308,2)</f>
        <v>0</v>
      </c>
      <c r="BL308" s="19" t="s">
        <v>228</v>
      </c>
      <c r="BM308" s="217" t="s">
        <v>653</v>
      </c>
    </row>
    <row r="309" s="2" customFormat="1">
      <c r="A309" s="40"/>
      <c r="B309" s="41"/>
      <c r="C309" s="42"/>
      <c r="D309" s="219" t="s">
        <v>134</v>
      </c>
      <c r="E309" s="42"/>
      <c r="F309" s="220" t="s">
        <v>654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134</v>
      </c>
      <c r="AU309" s="19" t="s">
        <v>132</v>
      </c>
    </row>
    <row r="310" s="13" customFormat="1">
      <c r="A310" s="13"/>
      <c r="B310" s="224"/>
      <c r="C310" s="225"/>
      <c r="D310" s="226" t="s">
        <v>136</v>
      </c>
      <c r="E310" s="227" t="s">
        <v>19</v>
      </c>
      <c r="F310" s="228" t="s">
        <v>655</v>
      </c>
      <c r="G310" s="225"/>
      <c r="H310" s="229">
        <v>6.0999999999999996</v>
      </c>
      <c r="I310" s="230"/>
      <c r="J310" s="225"/>
      <c r="K310" s="225"/>
      <c r="L310" s="231"/>
      <c r="M310" s="232"/>
      <c r="N310" s="233"/>
      <c r="O310" s="233"/>
      <c r="P310" s="233"/>
      <c r="Q310" s="233"/>
      <c r="R310" s="233"/>
      <c r="S310" s="233"/>
      <c r="T310" s="23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5" t="s">
        <v>136</v>
      </c>
      <c r="AU310" s="235" t="s">
        <v>132</v>
      </c>
      <c r="AV310" s="13" t="s">
        <v>132</v>
      </c>
      <c r="AW310" s="13" t="s">
        <v>35</v>
      </c>
      <c r="AX310" s="13" t="s">
        <v>82</v>
      </c>
      <c r="AY310" s="235" t="s">
        <v>123</v>
      </c>
    </row>
    <row r="311" s="2" customFormat="1" ht="16.5" customHeight="1">
      <c r="A311" s="40"/>
      <c r="B311" s="41"/>
      <c r="C311" s="260" t="s">
        <v>656</v>
      </c>
      <c r="D311" s="260" t="s">
        <v>398</v>
      </c>
      <c r="E311" s="261" t="s">
        <v>657</v>
      </c>
      <c r="F311" s="262" t="s">
        <v>658</v>
      </c>
      <c r="G311" s="263" t="s">
        <v>129</v>
      </c>
      <c r="H311" s="264">
        <v>14.699999999999999</v>
      </c>
      <c r="I311" s="265"/>
      <c r="J311" s="266">
        <f>ROUND(I311*H311,2)</f>
        <v>0</v>
      </c>
      <c r="K311" s="262" t="s">
        <v>268</v>
      </c>
      <c r="L311" s="267"/>
      <c r="M311" s="268" t="s">
        <v>19</v>
      </c>
      <c r="N311" s="269" t="s">
        <v>46</v>
      </c>
      <c r="O311" s="86"/>
      <c r="P311" s="215">
        <f>O311*H311</f>
        <v>0</v>
      </c>
      <c r="Q311" s="215">
        <v>0.021999999999999999</v>
      </c>
      <c r="R311" s="215">
        <f>Q311*H311</f>
        <v>0.32339999999999997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428</v>
      </c>
      <c r="AT311" s="217" t="s">
        <v>398</v>
      </c>
      <c r="AU311" s="217" t="s">
        <v>132</v>
      </c>
      <c r="AY311" s="19" t="s">
        <v>123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132</v>
      </c>
      <c r="BK311" s="218">
        <f>ROUND(I311*H311,2)</f>
        <v>0</v>
      </c>
      <c r="BL311" s="19" t="s">
        <v>228</v>
      </c>
      <c r="BM311" s="217" t="s">
        <v>659</v>
      </c>
    </row>
    <row r="312" s="15" customFormat="1">
      <c r="A312" s="15"/>
      <c r="B312" s="250"/>
      <c r="C312" s="251"/>
      <c r="D312" s="226" t="s">
        <v>136</v>
      </c>
      <c r="E312" s="252" t="s">
        <v>19</v>
      </c>
      <c r="F312" s="253" t="s">
        <v>660</v>
      </c>
      <c r="G312" s="251"/>
      <c r="H312" s="252" t="s">
        <v>19</v>
      </c>
      <c r="I312" s="254"/>
      <c r="J312" s="251"/>
      <c r="K312" s="251"/>
      <c r="L312" s="255"/>
      <c r="M312" s="256"/>
      <c r="N312" s="257"/>
      <c r="O312" s="257"/>
      <c r="P312" s="257"/>
      <c r="Q312" s="257"/>
      <c r="R312" s="257"/>
      <c r="S312" s="257"/>
      <c r="T312" s="258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9" t="s">
        <v>136</v>
      </c>
      <c r="AU312" s="259" t="s">
        <v>132</v>
      </c>
      <c r="AV312" s="15" t="s">
        <v>82</v>
      </c>
      <c r="AW312" s="15" t="s">
        <v>35</v>
      </c>
      <c r="AX312" s="15" t="s">
        <v>74</v>
      </c>
      <c r="AY312" s="259" t="s">
        <v>123</v>
      </c>
    </row>
    <row r="313" s="15" customFormat="1">
      <c r="A313" s="15"/>
      <c r="B313" s="250"/>
      <c r="C313" s="251"/>
      <c r="D313" s="226" t="s">
        <v>136</v>
      </c>
      <c r="E313" s="252" t="s">
        <v>19</v>
      </c>
      <c r="F313" s="253" t="s">
        <v>661</v>
      </c>
      <c r="G313" s="251"/>
      <c r="H313" s="252" t="s">
        <v>19</v>
      </c>
      <c r="I313" s="254"/>
      <c r="J313" s="251"/>
      <c r="K313" s="251"/>
      <c r="L313" s="255"/>
      <c r="M313" s="256"/>
      <c r="N313" s="257"/>
      <c r="O313" s="257"/>
      <c r="P313" s="257"/>
      <c r="Q313" s="257"/>
      <c r="R313" s="257"/>
      <c r="S313" s="257"/>
      <c r="T313" s="258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9" t="s">
        <v>136</v>
      </c>
      <c r="AU313" s="259" t="s">
        <v>132</v>
      </c>
      <c r="AV313" s="15" t="s">
        <v>82</v>
      </c>
      <c r="AW313" s="15" t="s">
        <v>35</v>
      </c>
      <c r="AX313" s="15" t="s">
        <v>74</v>
      </c>
      <c r="AY313" s="259" t="s">
        <v>123</v>
      </c>
    </row>
    <row r="314" s="13" customFormat="1">
      <c r="A314" s="13"/>
      <c r="B314" s="224"/>
      <c r="C314" s="225"/>
      <c r="D314" s="226" t="s">
        <v>136</v>
      </c>
      <c r="E314" s="227" t="s">
        <v>19</v>
      </c>
      <c r="F314" s="228" t="s">
        <v>662</v>
      </c>
      <c r="G314" s="225"/>
      <c r="H314" s="229">
        <v>14</v>
      </c>
      <c r="I314" s="230"/>
      <c r="J314" s="225"/>
      <c r="K314" s="225"/>
      <c r="L314" s="231"/>
      <c r="M314" s="232"/>
      <c r="N314" s="233"/>
      <c r="O314" s="233"/>
      <c r="P314" s="233"/>
      <c r="Q314" s="233"/>
      <c r="R314" s="233"/>
      <c r="S314" s="233"/>
      <c r="T314" s="23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5" t="s">
        <v>136</v>
      </c>
      <c r="AU314" s="235" t="s">
        <v>132</v>
      </c>
      <c r="AV314" s="13" t="s">
        <v>132</v>
      </c>
      <c r="AW314" s="13" t="s">
        <v>35</v>
      </c>
      <c r="AX314" s="13" t="s">
        <v>82</v>
      </c>
      <c r="AY314" s="235" t="s">
        <v>123</v>
      </c>
    </row>
    <row r="315" s="13" customFormat="1">
      <c r="A315" s="13"/>
      <c r="B315" s="224"/>
      <c r="C315" s="225"/>
      <c r="D315" s="226" t="s">
        <v>136</v>
      </c>
      <c r="E315" s="225"/>
      <c r="F315" s="228" t="s">
        <v>663</v>
      </c>
      <c r="G315" s="225"/>
      <c r="H315" s="229">
        <v>14.699999999999999</v>
      </c>
      <c r="I315" s="230"/>
      <c r="J315" s="225"/>
      <c r="K315" s="225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136</v>
      </c>
      <c r="AU315" s="235" t="s">
        <v>132</v>
      </c>
      <c r="AV315" s="13" t="s">
        <v>132</v>
      </c>
      <c r="AW315" s="13" t="s">
        <v>4</v>
      </c>
      <c r="AX315" s="13" t="s">
        <v>82</v>
      </c>
      <c r="AY315" s="235" t="s">
        <v>123</v>
      </c>
    </row>
    <row r="316" s="2" customFormat="1" ht="37.8" customHeight="1">
      <c r="A316" s="40"/>
      <c r="B316" s="41"/>
      <c r="C316" s="206" t="s">
        <v>664</v>
      </c>
      <c r="D316" s="206" t="s">
        <v>126</v>
      </c>
      <c r="E316" s="207" t="s">
        <v>665</v>
      </c>
      <c r="F316" s="208" t="s">
        <v>666</v>
      </c>
      <c r="G316" s="209" t="s">
        <v>291</v>
      </c>
      <c r="H316" s="210">
        <v>3.7999999999999998</v>
      </c>
      <c r="I316" s="211"/>
      <c r="J316" s="212">
        <f>ROUND(I316*H316,2)</f>
        <v>0</v>
      </c>
      <c r="K316" s="208" t="s">
        <v>130</v>
      </c>
      <c r="L316" s="46"/>
      <c r="M316" s="213" t="s">
        <v>19</v>
      </c>
      <c r="N316" s="214" t="s">
        <v>46</v>
      </c>
      <c r="O316" s="86"/>
      <c r="P316" s="215">
        <f>O316*H316</f>
        <v>0</v>
      </c>
      <c r="Q316" s="215">
        <v>0.00034000000000000002</v>
      </c>
      <c r="R316" s="215">
        <f>Q316*H316</f>
        <v>0.001292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228</v>
      </c>
      <c r="AT316" s="217" t="s">
        <v>126</v>
      </c>
      <c r="AU316" s="217" t="s">
        <v>132</v>
      </c>
      <c r="AY316" s="19" t="s">
        <v>123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132</v>
      </c>
      <c r="BK316" s="218">
        <f>ROUND(I316*H316,2)</f>
        <v>0</v>
      </c>
      <c r="BL316" s="19" t="s">
        <v>228</v>
      </c>
      <c r="BM316" s="217" t="s">
        <v>667</v>
      </c>
    </row>
    <row r="317" s="2" customFormat="1">
      <c r="A317" s="40"/>
      <c r="B317" s="41"/>
      <c r="C317" s="42"/>
      <c r="D317" s="219" t="s">
        <v>134</v>
      </c>
      <c r="E317" s="42"/>
      <c r="F317" s="220" t="s">
        <v>668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134</v>
      </c>
      <c r="AU317" s="19" t="s">
        <v>132</v>
      </c>
    </row>
    <row r="318" s="13" customFormat="1">
      <c r="A318" s="13"/>
      <c r="B318" s="224"/>
      <c r="C318" s="225"/>
      <c r="D318" s="226" t="s">
        <v>136</v>
      </c>
      <c r="E318" s="227" t="s">
        <v>19</v>
      </c>
      <c r="F318" s="228" t="s">
        <v>669</v>
      </c>
      <c r="G318" s="225"/>
      <c r="H318" s="229">
        <v>3.7999999999999998</v>
      </c>
      <c r="I318" s="230"/>
      <c r="J318" s="225"/>
      <c r="K318" s="225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136</v>
      </c>
      <c r="AU318" s="235" t="s">
        <v>132</v>
      </c>
      <c r="AV318" s="13" t="s">
        <v>132</v>
      </c>
      <c r="AW318" s="13" t="s">
        <v>35</v>
      </c>
      <c r="AX318" s="13" t="s">
        <v>82</v>
      </c>
      <c r="AY318" s="235" t="s">
        <v>123</v>
      </c>
    </row>
    <row r="319" s="2" customFormat="1" ht="16.5" customHeight="1">
      <c r="A319" s="40"/>
      <c r="B319" s="41"/>
      <c r="C319" s="260" t="s">
        <v>670</v>
      </c>
      <c r="D319" s="260" t="s">
        <v>398</v>
      </c>
      <c r="E319" s="261" t="s">
        <v>671</v>
      </c>
      <c r="F319" s="262" t="s">
        <v>672</v>
      </c>
      <c r="G319" s="263" t="s">
        <v>291</v>
      </c>
      <c r="H319" s="264">
        <v>3.7999999999999998</v>
      </c>
      <c r="I319" s="265"/>
      <c r="J319" s="266">
        <f>ROUND(I319*H319,2)</f>
        <v>0</v>
      </c>
      <c r="K319" s="262" t="s">
        <v>130</v>
      </c>
      <c r="L319" s="267"/>
      <c r="M319" s="268" t="s">
        <v>19</v>
      </c>
      <c r="N319" s="269" t="s">
        <v>46</v>
      </c>
      <c r="O319" s="86"/>
      <c r="P319" s="215">
        <f>O319*H319</f>
        <v>0</v>
      </c>
      <c r="Q319" s="215">
        <v>0.00012</v>
      </c>
      <c r="R319" s="215">
        <f>Q319*H319</f>
        <v>0.00045599999999999997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428</v>
      </c>
      <c r="AT319" s="217" t="s">
        <v>398</v>
      </c>
      <c r="AU319" s="217" t="s">
        <v>132</v>
      </c>
      <c r="AY319" s="19" t="s">
        <v>123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132</v>
      </c>
      <c r="BK319" s="218">
        <f>ROUND(I319*H319,2)</f>
        <v>0</v>
      </c>
      <c r="BL319" s="19" t="s">
        <v>228</v>
      </c>
      <c r="BM319" s="217" t="s">
        <v>673</v>
      </c>
    </row>
    <row r="320" s="2" customFormat="1" ht="49.05" customHeight="1">
      <c r="A320" s="40"/>
      <c r="B320" s="41"/>
      <c r="C320" s="206" t="s">
        <v>674</v>
      </c>
      <c r="D320" s="206" t="s">
        <v>126</v>
      </c>
      <c r="E320" s="207" t="s">
        <v>675</v>
      </c>
      <c r="F320" s="208" t="s">
        <v>676</v>
      </c>
      <c r="G320" s="209" t="s">
        <v>210</v>
      </c>
      <c r="H320" s="210">
        <v>0.44500000000000001</v>
      </c>
      <c r="I320" s="211"/>
      <c r="J320" s="212">
        <f>ROUND(I320*H320,2)</f>
        <v>0</v>
      </c>
      <c r="K320" s="208" t="s">
        <v>130</v>
      </c>
      <c r="L320" s="46"/>
      <c r="M320" s="213" t="s">
        <v>19</v>
      </c>
      <c r="N320" s="214" t="s">
        <v>46</v>
      </c>
      <c r="O320" s="86"/>
      <c r="P320" s="215">
        <f>O320*H320</f>
        <v>0</v>
      </c>
      <c r="Q320" s="215">
        <v>0</v>
      </c>
      <c r="R320" s="215">
        <f>Q320*H320</f>
        <v>0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228</v>
      </c>
      <c r="AT320" s="217" t="s">
        <v>126</v>
      </c>
      <c r="AU320" s="217" t="s">
        <v>132</v>
      </c>
      <c r="AY320" s="19" t="s">
        <v>123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132</v>
      </c>
      <c r="BK320" s="218">
        <f>ROUND(I320*H320,2)</f>
        <v>0</v>
      </c>
      <c r="BL320" s="19" t="s">
        <v>228</v>
      </c>
      <c r="BM320" s="217" t="s">
        <v>677</v>
      </c>
    </row>
    <row r="321" s="2" customFormat="1">
      <c r="A321" s="40"/>
      <c r="B321" s="41"/>
      <c r="C321" s="42"/>
      <c r="D321" s="219" t="s">
        <v>134</v>
      </c>
      <c r="E321" s="42"/>
      <c r="F321" s="220" t="s">
        <v>678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134</v>
      </c>
      <c r="AU321" s="19" t="s">
        <v>132</v>
      </c>
    </row>
    <row r="322" s="12" customFormat="1" ht="22.8" customHeight="1">
      <c r="A322" s="12"/>
      <c r="B322" s="190"/>
      <c r="C322" s="191"/>
      <c r="D322" s="192" t="s">
        <v>73</v>
      </c>
      <c r="E322" s="204" t="s">
        <v>308</v>
      </c>
      <c r="F322" s="204" t="s">
        <v>309</v>
      </c>
      <c r="G322" s="191"/>
      <c r="H322" s="191"/>
      <c r="I322" s="194"/>
      <c r="J322" s="205">
        <f>BK322</f>
        <v>0</v>
      </c>
      <c r="K322" s="191"/>
      <c r="L322" s="196"/>
      <c r="M322" s="197"/>
      <c r="N322" s="198"/>
      <c r="O322" s="198"/>
      <c r="P322" s="199">
        <f>SUM(P323:P359)</f>
        <v>0</v>
      </c>
      <c r="Q322" s="198"/>
      <c r="R322" s="199">
        <f>SUM(R323:R359)</f>
        <v>0.29864940000000001</v>
      </c>
      <c r="S322" s="198"/>
      <c r="T322" s="200">
        <f>SUM(T323:T359)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1" t="s">
        <v>132</v>
      </c>
      <c r="AT322" s="202" t="s">
        <v>73</v>
      </c>
      <c r="AU322" s="202" t="s">
        <v>82</v>
      </c>
      <c r="AY322" s="201" t="s">
        <v>123</v>
      </c>
      <c r="BK322" s="203">
        <f>SUM(BK323:BK359)</f>
        <v>0</v>
      </c>
    </row>
    <row r="323" s="2" customFormat="1" ht="24.15" customHeight="1">
      <c r="A323" s="40"/>
      <c r="B323" s="41"/>
      <c r="C323" s="206" t="s">
        <v>679</v>
      </c>
      <c r="D323" s="206" t="s">
        <v>126</v>
      </c>
      <c r="E323" s="207" t="s">
        <v>680</v>
      </c>
      <c r="F323" s="208" t="s">
        <v>681</v>
      </c>
      <c r="G323" s="209" t="s">
        <v>129</v>
      </c>
      <c r="H323" s="210">
        <v>64.420000000000002</v>
      </c>
      <c r="I323" s="211"/>
      <c r="J323" s="212">
        <f>ROUND(I323*H323,2)</f>
        <v>0</v>
      </c>
      <c r="K323" s="208" t="s">
        <v>130</v>
      </c>
      <c r="L323" s="46"/>
      <c r="M323" s="213" t="s">
        <v>19</v>
      </c>
      <c r="N323" s="214" t="s">
        <v>46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228</v>
      </c>
      <c r="AT323" s="217" t="s">
        <v>126</v>
      </c>
      <c r="AU323" s="217" t="s">
        <v>132</v>
      </c>
      <c r="AY323" s="19" t="s">
        <v>123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132</v>
      </c>
      <c r="BK323" s="218">
        <f>ROUND(I323*H323,2)</f>
        <v>0</v>
      </c>
      <c r="BL323" s="19" t="s">
        <v>228</v>
      </c>
      <c r="BM323" s="217" t="s">
        <v>682</v>
      </c>
    </row>
    <row r="324" s="2" customFormat="1">
      <c r="A324" s="40"/>
      <c r="B324" s="41"/>
      <c r="C324" s="42"/>
      <c r="D324" s="219" t="s">
        <v>134</v>
      </c>
      <c r="E324" s="42"/>
      <c r="F324" s="220" t="s">
        <v>683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134</v>
      </c>
      <c r="AU324" s="19" t="s">
        <v>132</v>
      </c>
    </row>
    <row r="325" s="13" customFormat="1">
      <c r="A325" s="13"/>
      <c r="B325" s="224"/>
      <c r="C325" s="225"/>
      <c r="D325" s="226" t="s">
        <v>136</v>
      </c>
      <c r="E325" s="227" t="s">
        <v>19</v>
      </c>
      <c r="F325" s="228" t="s">
        <v>435</v>
      </c>
      <c r="G325" s="225"/>
      <c r="H325" s="229">
        <v>13.25</v>
      </c>
      <c r="I325" s="230"/>
      <c r="J325" s="225"/>
      <c r="K325" s="225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136</v>
      </c>
      <c r="AU325" s="235" t="s">
        <v>132</v>
      </c>
      <c r="AV325" s="13" t="s">
        <v>132</v>
      </c>
      <c r="AW325" s="13" t="s">
        <v>35</v>
      </c>
      <c r="AX325" s="13" t="s">
        <v>74</v>
      </c>
      <c r="AY325" s="235" t="s">
        <v>123</v>
      </c>
    </row>
    <row r="326" s="13" customFormat="1">
      <c r="A326" s="13"/>
      <c r="B326" s="224"/>
      <c r="C326" s="225"/>
      <c r="D326" s="226" t="s">
        <v>136</v>
      </c>
      <c r="E326" s="227" t="s">
        <v>19</v>
      </c>
      <c r="F326" s="228" t="s">
        <v>436</v>
      </c>
      <c r="G326" s="225"/>
      <c r="H326" s="229">
        <v>2.0099999999999998</v>
      </c>
      <c r="I326" s="230"/>
      <c r="J326" s="225"/>
      <c r="K326" s="225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136</v>
      </c>
      <c r="AU326" s="235" t="s">
        <v>132</v>
      </c>
      <c r="AV326" s="13" t="s">
        <v>132</v>
      </c>
      <c r="AW326" s="13" t="s">
        <v>35</v>
      </c>
      <c r="AX326" s="13" t="s">
        <v>74</v>
      </c>
      <c r="AY326" s="235" t="s">
        <v>123</v>
      </c>
    </row>
    <row r="327" s="13" customFormat="1">
      <c r="A327" s="13"/>
      <c r="B327" s="224"/>
      <c r="C327" s="225"/>
      <c r="D327" s="226" t="s">
        <v>136</v>
      </c>
      <c r="E327" s="227" t="s">
        <v>19</v>
      </c>
      <c r="F327" s="228" t="s">
        <v>437</v>
      </c>
      <c r="G327" s="225"/>
      <c r="H327" s="229">
        <v>19.579999999999998</v>
      </c>
      <c r="I327" s="230"/>
      <c r="J327" s="225"/>
      <c r="K327" s="225"/>
      <c r="L327" s="231"/>
      <c r="M327" s="232"/>
      <c r="N327" s="233"/>
      <c r="O327" s="233"/>
      <c r="P327" s="233"/>
      <c r="Q327" s="233"/>
      <c r="R327" s="233"/>
      <c r="S327" s="233"/>
      <c r="T327" s="23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5" t="s">
        <v>136</v>
      </c>
      <c r="AU327" s="235" t="s">
        <v>132</v>
      </c>
      <c r="AV327" s="13" t="s">
        <v>132</v>
      </c>
      <c r="AW327" s="13" t="s">
        <v>35</v>
      </c>
      <c r="AX327" s="13" t="s">
        <v>74</v>
      </c>
      <c r="AY327" s="235" t="s">
        <v>123</v>
      </c>
    </row>
    <row r="328" s="13" customFormat="1">
      <c r="A328" s="13"/>
      <c r="B328" s="224"/>
      <c r="C328" s="225"/>
      <c r="D328" s="226" t="s">
        <v>136</v>
      </c>
      <c r="E328" s="227" t="s">
        <v>19</v>
      </c>
      <c r="F328" s="228" t="s">
        <v>438</v>
      </c>
      <c r="G328" s="225"/>
      <c r="H328" s="229">
        <v>29.579999999999998</v>
      </c>
      <c r="I328" s="230"/>
      <c r="J328" s="225"/>
      <c r="K328" s="225"/>
      <c r="L328" s="231"/>
      <c r="M328" s="232"/>
      <c r="N328" s="233"/>
      <c r="O328" s="233"/>
      <c r="P328" s="233"/>
      <c r="Q328" s="233"/>
      <c r="R328" s="233"/>
      <c r="S328" s="233"/>
      <c r="T328" s="23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5" t="s">
        <v>136</v>
      </c>
      <c r="AU328" s="235" t="s">
        <v>132</v>
      </c>
      <c r="AV328" s="13" t="s">
        <v>132</v>
      </c>
      <c r="AW328" s="13" t="s">
        <v>35</v>
      </c>
      <c r="AX328" s="13" t="s">
        <v>74</v>
      </c>
      <c r="AY328" s="235" t="s">
        <v>123</v>
      </c>
    </row>
    <row r="329" s="14" customFormat="1">
      <c r="A329" s="14"/>
      <c r="B329" s="236"/>
      <c r="C329" s="237"/>
      <c r="D329" s="226" t="s">
        <v>136</v>
      </c>
      <c r="E329" s="238" t="s">
        <v>19</v>
      </c>
      <c r="F329" s="239" t="s">
        <v>197</v>
      </c>
      <c r="G329" s="237"/>
      <c r="H329" s="240">
        <v>64.420000000000002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6" t="s">
        <v>136</v>
      </c>
      <c r="AU329" s="246" t="s">
        <v>132</v>
      </c>
      <c r="AV329" s="14" t="s">
        <v>131</v>
      </c>
      <c r="AW329" s="14" t="s">
        <v>35</v>
      </c>
      <c r="AX329" s="14" t="s">
        <v>82</v>
      </c>
      <c r="AY329" s="246" t="s">
        <v>123</v>
      </c>
    </row>
    <row r="330" s="2" customFormat="1" ht="24.15" customHeight="1">
      <c r="A330" s="40"/>
      <c r="B330" s="41"/>
      <c r="C330" s="206" t="s">
        <v>684</v>
      </c>
      <c r="D330" s="206" t="s">
        <v>126</v>
      </c>
      <c r="E330" s="207" t="s">
        <v>685</v>
      </c>
      <c r="F330" s="208" t="s">
        <v>686</v>
      </c>
      <c r="G330" s="209" t="s">
        <v>129</v>
      </c>
      <c r="H330" s="210">
        <v>64.420000000000002</v>
      </c>
      <c r="I330" s="211"/>
      <c r="J330" s="212">
        <f>ROUND(I330*H330,2)</f>
        <v>0</v>
      </c>
      <c r="K330" s="208" t="s">
        <v>130</v>
      </c>
      <c r="L330" s="46"/>
      <c r="M330" s="213" t="s">
        <v>19</v>
      </c>
      <c r="N330" s="214" t="s">
        <v>46</v>
      </c>
      <c r="O330" s="86"/>
      <c r="P330" s="215">
        <f>O330*H330</f>
        <v>0</v>
      </c>
      <c r="Q330" s="215">
        <v>3.0000000000000001E-05</v>
      </c>
      <c r="R330" s="215">
        <f>Q330*H330</f>
        <v>0.0019326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228</v>
      </c>
      <c r="AT330" s="217" t="s">
        <v>126</v>
      </c>
      <c r="AU330" s="217" t="s">
        <v>132</v>
      </c>
      <c r="AY330" s="19" t="s">
        <v>123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132</v>
      </c>
      <c r="BK330" s="218">
        <f>ROUND(I330*H330,2)</f>
        <v>0</v>
      </c>
      <c r="BL330" s="19" t="s">
        <v>228</v>
      </c>
      <c r="BM330" s="217" t="s">
        <v>687</v>
      </c>
    </row>
    <row r="331" s="2" customFormat="1">
      <c r="A331" s="40"/>
      <c r="B331" s="41"/>
      <c r="C331" s="42"/>
      <c r="D331" s="219" t="s">
        <v>134</v>
      </c>
      <c r="E331" s="42"/>
      <c r="F331" s="220" t="s">
        <v>688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134</v>
      </c>
      <c r="AU331" s="19" t="s">
        <v>132</v>
      </c>
    </row>
    <row r="332" s="2" customFormat="1" ht="33" customHeight="1">
      <c r="A332" s="40"/>
      <c r="B332" s="41"/>
      <c r="C332" s="206" t="s">
        <v>689</v>
      </c>
      <c r="D332" s="206" t="s">
        <v>126</v>
      </c>
      <c r="E332" s="207" t="s">
        <v>690</v>
      </c>
      <c r="F332" s="208" t="s">
        <v>691</v>
      </c>
      <c r="G332" s="209" t="s">
        <v>129</v>
      </c>
      <c r="H332" s="210">
        <v>64.420000000000002</v>
      </c>
      <c r="I332" s="211"/>
      <c r="J332" s="212">
        <f>ROUND(I332*H332,2)</f>
        <v>0</v>
      </c>
      <c r="K332" s="208" t="s">
        <v>130</v>
      </c>
      <c r="L332" s="46"/>
      <c r="M332" s="213" t="s">
        <v>19</v>
      </c>
      <c r="N332" s="214" t="s">
        <v>46</v>
      </c>
      <c r="O332" s="86"/>
      <c r="P332" s="215">
        <f>O332*H332</f>
        <v>0</v>
      </c>
      <c r="Q332" s="215">
        <v>0.00069999999999999999</v>
      </c>
      <c r="R332" s="215">
        <f>Q332*H332</f>
        <v>0.045094000000000002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228</v>
      </c>
      <c r="AT332" s="217" t="s">
        <v>126</v>
      </c>
      <c r="AU332" s="217" t="s">
        <v>132</v>
      </c>
      <c r="AY332" s="19" t="s">
        <v>123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132</v>
      </c>
      <c r="BK332" s="218">
        <f>ROUND(I332*H332,2)</f>
        <v>0</v>
      </c>
      <c r="BL332" s="19" t="s">
        <v>228</v>
      </c>
      <c r="BM332" s="217" t="s">
        <v>692</v>
      </c>
    </row>
    <row r="333" s="2" customFormat="1">
      <c r="A333" s="40"/>
      <c r="B333" s="41"/>
      <c r="C333" s="42"/>
      <c r="D333" s="219" t="s">
        <v>134</v>
      </c>
      <c r="E333" s="42"/>
      <c r="F333" s="220" t="s">
        <v>693</v>
      </c>
      <c r="G333" s="42"/>
      <c r="H333" s="42"/>
      <c r="I333" s="221"/>
      <c r="J333" s="42"/>
      <c r="K333" s="42"/>
      <c r="L333" s="46"/>
      <c r="M333" s="222"/>
      <c r="N333" s="22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134</v>
      </c>
      <c r="AU333" s="19" t="s">
        <v>132</v>
      </c>
    </row>
    <row r="334" s="2" customFormat="1" ht="33" customHeight="1">
      <c r="A334" s="40"/>
      <c r="B334" s="41"/>
      <c r="C334" s="206" t="s">
        <v>694</v>
      </c>
      <c r="D334" s="206" t="s">
        <v>126</v>
      </c>
      <c r="E334" s="207" t="s">
        <v>695</v>
      </c>
      <c r="F334" s="208" t="s">
        <v>696</v>
      </c>
      <c r="G334" s="209" t="s">
        <v>291</v>
      </c>
      <c r="H334" s="210">
        <v>56.700000000000003</v>
      </c>
      <c r="I334" s="211"/>
      <c r="J334" s="212">
        <f>ROUND(I334*H334,2)</f>
        <v>0</v>
      </c>
      <c r="K334" s="208" t="s">
        <v>130</v>
      </c>
      <c r="L334" s="46"/>
      <c r="M334" s="213" t="s">
        <v>19</v>
      </c>
      <c r="N334" s="214" t="s">
        <v>46</v>
      </c>
      <c r="O334" s="86"/>
      <c r="P334" s="215">
        <f>O334*H334</f>
        <v>0</v>
      </c>
      <c r="Q334" s="215">
        <v>6.0000000000000002E-05</v>
      </c>
      <c r="R334" s="215">
        <f>Q334*H334</f>
        <v>0.0034020000000000001</v>
      </c>
      <c r="S334" s="215">
        <v>0</v>
      </c>
      <c r="T334" s="21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228</v>
      </c>
      <c r="AT334" s="217" t="s">
        <v>126</v>
      </c>
      <c r="AU334" s="217" t="s">
        <v>132</v>
      </c>
      <c r="AY334" s="19" t="s">
        <v>123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132</v>
      </c>
      <c r="BK334" s="218">
        <f>ROUND(I334*H334,2)</f>
        <v>0</v>
      </c>
      <c r="BL334" s="19" t="s">
        <v>228</v>
      </c>
      <c r="BM334" s="217" t="s">
        <v>697</v>
      </c>
    </row>
    <row r="335" s="2" customFormat="1">
      <c r="A335" s="40"/>
      <c r="B335" s="41"/>
      <c r="C335" s="42"/>
      <c r="D335" s="219" t="s">
        <v>134</v>
      </c>
      <c r="E335" s="42"/>
      <c r="F335" s="220" t="s">
        <v>698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134</v>
      </c>
      <c r="AU335" s="19" t="s">
        <v>132</v>
      </c>
    </row>
    <row r="336" s="13" customFormat="1">
      <c r="A336" s="13"/>
      <c r="B336" s="224"/>
      <c r="C336" s="225"/>
      <c r="D336" s="226" t="s">
        <v>136</v>
      </c>
      <c r="E336" s="227" t="s">
        <v>19</v>
      </c>
      <c r="F336" s="228" t="s">
        <v>699</v>
      </c>
      <c r="G336" s="225"/>
      <c r="H336" s="229">
        <v>13.1</v>
      </c>
      <c r="I336" s="230"/>
      <c r="J336" s="225"/>
      <c r="K336" s="225"/>
      <c r="L336" s="231"/>
      <c r="M336" s="232"/>
      <c r="N336" s="233"/>
      <c r="O336" s="233"/>
      <c r="P336" s="233"/>
      <c r="Q336" s="233"/>
      <c r="R336" s="233"/>
      <c r="S336" s="233"/>
      <c r="T336" s="23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5" t="s">
        <v>136</v>
      </c>
      <c r="AU336" s="235" t="s">
        <v>132</v>
      </c>
      <c r="AV336" s="13" t="s">
        <v>132</v>
      </c>
      <c r="AW336" s="13" t="s">
        <v>35</v>
      </c>
      <c r="AX336" s="13" t="s">
        <v>74</v>
      </c>
      <c r="AY336" s="235" t="s">
        <v>123</v>
      </c>
    </row>
    <row r="337" s="13" customFormat="1">
      <c r="A337" s="13"/>
      <c r="B337" s="224"/>
      <c r="C337" s="225"/>
      <c r="D337" s="226" t="s">
        <v>136</v>
      </c>
      <c r="E337" s="227" t="s">
        <v>19</v>
      </c>
      <c r="F337" s="228" t="s">
        <v>700</v>
      </c>
      <c r="G337" s="225"/>
      <c r="H337" s="229">
        <v>5.5999999999999996</v>
      </c>
      <c r="I337" s="230"/>
      <c r="J337" s="225"/>
      <c r="K337" s="225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136</v>
      </c>
      <c r="AU337" s="235" t="s">
        <v>132</v>
      </c>
      <c r="AV337" s="13" t="s">
        <v>132</v>
      </c>
      <c r="AW337" s="13" t="s">
        <v>35</v>
      </c>
      <c r="AX337" s="13" t="s">
        <v>74</v>
      </c>
      <c r="AY337" s="235" t="s">
        <v>123</v>
      </c>
    </row>
    <row r="338" s="13" customFormat="1">
      <c r="A338" s="13"/>
      <c r="B338" s="224"/>
      <c r="C338" s="225"/>
      <c r="D338" s="226" t="s">
        <v>136</v>
      </c>
      <c r="E338" s="227" t="s">
        <v>19</v>
      </c>
      <c r="F338" s="228" t="s">
        <v>701</v>
      </c>
      <c r="G338" s="225"/>
      <c r="H338" s="229">
        <v>16.699999999999999</v>
      </c>
      <c r="I338" s="230"/>
      <c r="J338" s="225"/>
      <c r="K338" s="225"/>
      <c r="L338" s="231"/>
      <c r="M338" s="232"/>
      <c r="N338" s="233"/>
      <c r="O338" s="233"/>
      <c r="P338" s="233"/>
      <c r="Q338" s="233"/>
      <c r="R338" s="233"/>
      <c r="S338" s="233"/>
      <c r="T338" s="23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5" t="s">
        <v>136</v>
      </c>
      <c r="AU338" s="235" t="s">
        <v>132</v>
      </c>
      <c r="AV338" s="13" t="s">
        <v>132</v>
      </c>
      <c r="AW338" s="13" t="s">
        <v>35</v>
      </c>
      <c r="AX338" s="13" t="s">
        <v>74</v>
      </c>
      <c r="AY338" s="235" t="s">
        <v>123</v>
      </c>
    </row>
    <row r="339" s="13" customFormat="1">
      <c r="A339" s="13"/>
      <c r="B339" s="224"/>
      <c r="C339" s="225"/>
      <c r="D339" s="226" t="s">
        <v>136</v>
      </c>
      <c r="E339" s="227" t="s">
        <v>19</v>
      </c>
      <c r="F339" s="228" t="s">
        <v>702</v>
      </c>
      <c r="G339" s="225"/>
      <c r="H339" s="229">
        <v>21.300000000000001</v>
      </c>
      <c r="I339" s="230"/>
      <c r="J339" s="225"/>
      <c r="K339" s="225"/>
      <c r="L339" s="231"/>
      <c r="M339" s="232"/>
      <c r="N339" s="233"/>
      <c r="O339" s="233"/>
      <c r="P339" s="233"/>
      <c r="Q339" s="233"/>
      <c r="R339" s="233"/>
      <c r="S339" s="233"/>
      <c r="T339" s="23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5" t="s">
        <v>136</v>
      </c>
      <c r="AU339" s="235" t="s">
        <v>132</v>
      </c>
      <c r="AV339" s="13" t="s">
        <v>132</v>
      </c>
      <c r="AW339" s="13" t="s">
        <v>35</v>
      </c>
      <c r="AX339" s="13" t="s">
        <v>74</v>
      </c>
      <c r="AY339" s="235" t="s">
        <v>123</v>
      </c>
    </row>
    <row r="340" s="14" customFormat="1">
      <c r="A340" s="14"/>
      <c r="B340" s="236"/>
      <c r="C340" s="237"/>
      <c r="D340" s="226" t="s">
        <v>136</v>
      </c>
      <c r="E340" s="238" t="s">
        <v>19</v>
      </c>
      <c r="F340" s="239" t="s">
        <v>197</v>
      </c>
      <c r="G340" s="237"/>
      <c r="H340" s="240">
        <v>56.700000000000003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6" t="s">
        <v>136</v>
      </c>
      <c r="AU340" s="246" t="s">
        <v>132</v>
      </c>
      <c r="AV340" s="14" t="s">
        <v>131</v>
      </c>
      <c r="AW340" s="14" t="s">
        <v>35</v>
      </c>
      <c r="AX340" s="14" t="s">
        <v>82</v>
      </c>
      <c r="AY340" s="246" t="s">
        <v>123</v>
      </c>
    </row>
    <row r="341" s="2" customFormat="1" ht="24.15" customHeight="1">
      <c r="A341" s="40"/>
      <c r="B341" s="41"/>
      <c r="C341" s="206" t="s">
        <v>703</v>
      </c>
      <c r="D341" s="206" t="s">
        <v>126</v>
      </c>
      <c r="E341" s="207" t="s">
        <v>704</v>
      </c>
      <c r="F341" s="208" t="s">
        <v>705</v>
      </c>
      <c r="G341" s="209" t="s">
        <v>267</v>
      </c>
      <c r="H341" s="210">
        <v>14</v>
      </c>
      <c r="I341" s="211"/>
      <c r="J341" s="212">
        <f>ROUND(I341*H341,2)</f>
        <v>0</v>
      </c>
      <c r="K341" s="208" t="s">
        <v>130</v>
      </c>
      <c r="L341" s="46"/>
      <c r="M341" s="213" t="s">
        <v>19</v>
      </c>
      <c r="N341" s="214" t="s">
        <v>46</v>
      </c>
      <c r="O341" s="86"/>
      <c r="P341" s="215">
        <f>O341*H341</f>
        <v>0</v>
      </c>
      <c r="Q341" s="215">
        <v>4.0000000000000003E-05</v>
      </c>
      <c r="R341" s="215">
        <f>Q341*H341</f>
        <v>0.00056000000000000006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228</v>
      </c>
      <c r="AT341" s="217" t="s">
        <v>126</v>
      </c>
      <c r="AU341" s="217" t="s">
        <v>132</v>
      </c>
      <c r="AY341" s="19" t="s">
        <v>123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132</v>
      </c>
      <c r="BK341" s="218">
        <f>ROUND(I341*H341,2)</f>
        <v>0</v>
      </c>
      <c r="BL341" s="19" t="s">
        <v>228</v>
      </c>
      <c r="BM341" s="217" t="s">
        <v>706</v>
      </c>
    </row>
    <row r="342" s="2" customFormat="1">
      <c r="A342" s="40"/>
      <c r="B342" s="41"/>
      <c r="C342" s="42"/>
      <c r="D342" s="219" t="s">
        <v>134</v>
      </c>
      <c r="E342" s="42"/>
      <c r="F342" s="220" t="s">
        <v>707</v>
      </c>
      <c r="G342" s="42"/>
      <c r="H342" s="42"/>
      <c r="I342" s="221"/>
      <c r="J342" s="42"/>
      <c r="K342" s="42"/>
      <c r="L342" s="46"/>
      <c r="M342" s="222"/>
      <c r="N342" s="22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134</v>
      </c>
      <c r="AU342" s="19" t="s">
        <v>132</v>
      </c>
    </row>
    <row r="343" s="13" customFormat="1">
      <c r="A343" s="13"/>
      <c r="B343" s="224"/>
      <c r="C343" s="225"/>
      <c r="D343" s="226" t="s">
        <v>136</v>
      </c>
      <c r="E343" s="227" t="s">
        <v>19</v>
      </c>
      <c r="F343" s="228" t="s">
        <v>708</v>
      </c>
      <c r="G343" s="225"/>
      <c r="H343" s="229">
        <v>3</v>
      </c>
      <c r="I343" s="230"/>
      <c r="J343" s="225"/>
      <c r="K343" s="225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136</v>
      </c>
      <c r="AU343" s="235" t="s">
        <v>132</v>
      </c>
      <c r="AV343" s="13" t="s">
        <v>132</v>
      </c>
      <c r="AW343" s="13" t="s">
        <v>35</v>
      </c>
      <c r="AX343" s="13" t="s">
        <v>74</v>
      </c>
      <c r="AY343" s="235" t="s">
        <v>123</v>
      </c>
    </row>
    <row r="344" s="13" customFormat="1">
      <c r="A344" s="13"/>
      <c r="B344" s="224"/>
      <c r="C344" s="225"/>
      <c r="D344" s="226" t="s">
        <v>136</v>
      </c>
      <c r="E344" s="227" t="s">
        <v>19</v>
      </c>
      <c r="F344" s="228" t="s">
        <v>709</v>
      </c>
      <c r="G344" s="225"/>
      <c r="H344" s="229">
        <v>3</v>
      </c>
      <c r="I344" s="230"/>
      <c r="J344" s="225"/>
      <c r="K344" s="225"/>
      <c r="L344" s="231"/>
      <c r="M344" s="232"/>
      <c r="N344" s="233"/>
      <c r="O344" s="233"/>
      <c r="P344" s="233"/>
      <c r="Q344" s="233"/>
      <c r="R344" s="233"/>
      <c r="S344" s="233"/>
      <c r="T344" s="23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5" t="s">
        <v>136</v>
      </c>
      <c r="AU344" s="235" t="s">
        <v>132</v>
      </c>
      <c r="AV344" s="13" t="s">
        <v>132</v>
      </c>
      <c r="AW344" s="13" t="s">
        <v>35</v>
      </c>
      <c r="AX344" s="13" t="s">
        <v>74</v>
      </c>
      <c r="AY344" s="235" t="s">
        <v>123</v>
      </c>
    </row>
    <row r="345" s="13" customFormat="1">
      <c r="A345" s="13"/>
      <c r="B345" s="224"/>
      <c r="C345" s="225"/>
      <c r="D345" s="226" t="s">
        <v>136</v>
      </c>
      <c r="E345" s="227" t="s">
        <v>19</v>
      </c>
      <c r="F345" s="228" t="s">
        <v>710</v>
      </c>
      <c r="G345" s="225"/>
      <c r="H345" s="229">
        <v>4</v>
      </c>
      <c r="I345" s="230"/>
      <c r="J345" s="225"/>
      <c r="K345" s="225"/>
      <c r="L345" s="231"/>
      <c r="M345" s="232"/>
      <c r="N345" s="233"/>
      <c r="O345" s="233"/>
      <c r="P345" s="233"/>
      <c r="Q345" s="233"/>
      <c r="R345" s="233"/>
      <c r="S345" s="233"/>
      <c r="T345" s="23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5" t="s">
        <v>136</v>
      </c>
      <c r="AU345" s="235" t="s">
        <v>132</v>
      </c>
      <c r="AV345" s="13" t="s">
        <v>132</v>
      </c>
      <c r="AW345" s="13" t="s">
        <v>35</v>
      </c>
      <c r="AX345" s="13" t="s">
        <v>74</v>
      </c>
      <c r="AY345" s="235" t="s">
        <v>123</v>
      </c>
    </row>
    <row r="346" s="13" customFormat="1">
      <c r="A346" s="13"/>
      <c r="B346" s="224"/>
      <c r="C346" s="225"/>
      <c r="D346" s="226" t="s">
        <v>136</v>
      </c>
      <c r="E346" s="227" t="s">
        <v>19</v>
      </c>
      <c r="F346" s="228" t="s">
        <v>711</v>
      </c>
      <c r="G346" s="225"/>
      <c r="H346" s="229">
        <v>4</v>
      </c>
      <c r="I346" s="230"/>
      <c r="J346" s="225"/>
      <c r="K346" s="225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136</v>
      </c>
      <c r="AU346" s="235" t="s">
        <v>132</v>
      </c>
      <c r="AV346" s="13" t="s">
        <v>132</v>
      </c>
      <c r="AW346" s="13" t="s">
        <v>35</v>
      </c>
      <c r="AX346" s="13" t="s">
        <v>74</v>
      </c>
      <c r="AY346" s="235" t="s">
        <v>123</v>
      </c>
    </row>
    <row r="347" s="14" customFormat="1">
      <c r="A347" s="14"/>
      <c r="B347" s="236"/>
      <c r="C347" s="237"/>
      <c r="D347" s="226" t="s">
        <v>136</v>
      </c>
      <c r="E347" s="238" t="s">
        <v>19</v>
      </c>
      <c r="F347" s="239" t="s">
        <v>197</v>
      </c>
      <c r="G347" s="237"/>
      <c r="H347" s="240">
        <v>14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6" t="s">
        <v>136</v>
      </c>
      <c r="AU347" s="246" t="s">
        <v>132</v>
      </c>
      <c r="AV347" s="14" t="s">
        <v>131</v>
      </c>
      <c r="AW347" s="14" t="s">
        <v>35</v>
      </c>
      <c r="AX347" s="14" t="s">
        <v>82</v>
      </c>
      <c r="AY347" s="246" t="s">
        <v>123</v>
      </c>
    </row>
    <row r="348" s="2" customFormat="1" ht="24.15" customHeight="1">
      <c r="A348" s="40"/>
      <c r="B348" s="41"/>
      <c r="C348" s="206" t="s">
        <v>712</v>
      </c>
      <c r="D348" s="206" t="s">
        <v>126</v>
      </c>
      <c r="E348" s="207" t="s">
        <v>713</v>
      </c>
      <c r="F348" s="208" t="s">
        <v>714</v>
      </c>
      <c r="G348" s="209" t="s">
        <v>267</v>
      </c>
      <c r="H348" s="210">
        <v>6</v>
      </c>
      <c r="I348" s="211"/>
      <c r="J348" s="212">
        <f>ROUND(I348*H348,2)</f>
        <v>0</v>
      </c>
      <c r="K348" s="208" t="s">
        <v>130</v>
      </c>
      <c r="L348" s="46"/>
      <c r="M348" s="213" t="s">
        <v>19</v>
      </c>
      <c r="N348" s="214" t="s">
        <v>46</v>
      </c>
      <c r="O348" s="86"/>
      <c r="P348" s="215">
        <f>O348*H348</f>
        <v>0</v>
      </c>
      <c r="Q348" s="215">
        <v>4.0000000000000003E-05</v>
      </c>
      <c r="R348" s="215">
        <f>Q348*H348</f>
        <v>0.00024000000000000003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228</v>
      </c>
      <c r="AT348" s="217" t="s">
        <v>126</v>
      </c>
      <c r="AU348" s="217" t="s">
        <v>132</v>
      </c>
      <c r="AY348" s="19" t="s">
        <v>123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132</v>
      </c>
      <c r="BK348" s="218">
        <f>ROUND(I348*H348,2)</f>
        <v>0</v>
      </c>
      <c r="BL348" s="19" t="s">
        <v>228</v>
      </c>
      <c r="BM348" s="217" t="s">
        <v>715</v>
      </c>
    </row>
    <row r="349" s="2" customFormat="1">
      <c r="A349" s="40"/>
      <c r="B349" s="41"/>
      <c r="C349" s="42"/>
      <c r="D349" s="219" t="s">
        <v>134</v>
      </c>
      <c r="E349" s="42"/>
      <c r="F349" s="220" t="s">
        <v>716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134</v>
      </c>
      <c r="AU349" s="19" t="s">
        <v>132</v>
      </c>
    </row>
    <row r="350" s="13" customFormat="1">
      <c r="A350" s="13"/>
      <c r="B350" s="224"/>
      <c r="C350" s="225"/>
      <c r="D350" s="226" t="s">
        <v>136</v>
      </c>
      <c r="E350" s="227" t="s">
        <v>19</v>
      </c>
      <c r="F350" s="228" t="s">
        <v>717</v>
      </c>
      <c r="G350" s="225"/>
      <c r="H350" s="229">
        <v>1</v>
      </c>
      <c r="I350" s="230"/>
      <c r="J350" s="225"/>
      <c r="K350" s="225"/>
      <c r="L350" s="231"/>
      <c r="M350" s="232"/>
      <c r="N350" s="233"/>
      <c r="O350" s="233"/>
      <c r="P350" s="233"/>
      <c r="Q350" s="233"/>
      <c r="R350" s="233"/>
      <c r="S350" s="233"/>
      <c r="T350" s="23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5" t="s">
        <v>136</v>
      </c>
      <c r="AU350" s="235" t="s">
        <v>132</v>
      </c>
      <c r="AV350" s="13" t="s">
        <v>132</v>
      </c>
      <c r="AW350" s="13" t="s">
        <v>35</v>
      </c>
      <c r="AX350" s="13" t="s">
        <v>74</v>
      </c>
      <c r="AY350" s="235" t="s">
        <v>123</v>
      </c>
    </row>
    <row r="351" s="13" customFormat="1">
      <c r="A351" s="13"/>
      <c r="B351" s="224"/>
      <c r="C351" s="225"/>
      <c r="D351" s="226" t="s">
        <v>136</v>
      </c>
      <c r="E351" s="227" t="s">
        <v>19</v>
      </c>
      <c r="F351" s="228" t="s">
        <v>718</v>
      </c>
      <c r="G351" s="225"/>
      <c r="H351" s="229">
        <v>1</v>
      </c>
      <c r="I351" s="230"/>
      <c r="J351" s="225"/>
      <c r="K351" s="225"/>
      <c r="L351" s="231"/>
      <c r="M351" s="232"/>
      <c r="N351" s="233"/>
      <c r="O351" s="233"/>
      <c r="P351" s="233"/>
      <c r="Q351" s="233"/>
      <c r="R351" s="233"/>
      <c r="S351" s="233"/>
      <c r="T351" s="23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5" t="s">
        <v>136</v>
      </c>
      <c r="AU351" s="235" t="s">
        <v>132</v>
      </c>
      <c r="AV351" s="13" t="s">
        <v>132</v>
      </c>
      <c r="AW351" s="13" t="s">
        <v>35</v>
      </c>
      <c r="AX351" s="13" t="s">
        <v>74</v>
      </c>
      <c r="AY351" s="235" t="s">
        <v>123</v>
      </c>
    </row>
    <row r="352" s="13" customFormat="1">
      <c r="A352" s="13"/>
      <c r="B352" s="224"/>
      <c r="C352" s="225"/>
      <c r="D352" s="226" t="s">
        <v>136</v>
      </c>
      <c r="E352" s="227" t="s">
        <v>19</v>
      </c>
      <c r="F352" s="228" t="s">
        <v>719</v>
      </c>
      <c r="G352" s="225"/>
      <c r="H352" s="229">
        <v>0</v>
      </c>
      <c r="I352" s="230"/>
      <c r="J352" s="225"/>
      <c r="K352" s="225"/>
      <c r="L352" s="231"/>
      <c r="M352" s="232"/>
      <c r="N352" s="233"/>
      <c r="O352" s="233"/>
      <c r="P352" s="233"/>
      <c r="Q352" s="233"/>
      <c r="R352" s="233"/>
      <c r="S352" s="233"/>
      <c r="T352" s="23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5" t="s">
        <v>136</v>
      </c>
      <c r="AU352" s="235" t="s">
        <v>132</v>
      </c>
      <c r="AV352" s="13" t="s">
        <v>132</v>
      </c>
      <c r="AW352" s="13" t="s">
        <v>35</v>
      </c>
      <c r="AX352" s="13" t="s">
        <v>74</v>
      </c>
      <c r="AY352" s="235" t="s">
        <v>123</v>
      </c>
    </row>
    <row r="353" s="13" customFormat="1">
      <c r="A353" s="13"/>
      <c r="B353" s="224"/>
      <c r="C353" s="225"/>
      <c r="D353" s="226" t="s">
        <v>136</v>
      </c>
      <c r="E353" s="227" t="s">
        <v>19</v>
      </c>
      <c r="F353" s="228" t="s">
        <v>711</v>
      </c>
      <c r="G353" s="225"/>
      <c r="H353" s="229">
        <v>4</v>
      </c>
      <c r="I353" s="230"/>
      <c r="J353" s="225"/>
      <c r="K353" s="225"/>
      <c r="L353" s="231"/>
      <c r="M353" s="232"/>
      <c r="N353" s="233"/>
      <c r="O353" s="233"/>
      <c r="P353" s="233"/>
      <c r="Q353" s="233"/>
      <c r="R353" s="233"/>
      <c r="S353" s="233"/>
      <c r="T353" s="23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5" t="s">
        <v>136</v>
      </c>
      <c r="AU353" s="235" t="s">
        <v>132</v>
      </c>
      <c r="AV353" s="13" t="s">
        <v>132</v>
      </c>
      <c r="AW353" s="13" t="s">
        <v>35</v>
      </c>
      <c r="AX353" s="13" t="s">
        <v>74</v>
      </c>
      <c r="AY353" s="235" t="s">
        <v>123</v>
      </c>
    </row>
    <row r="354" s="14" customFormat="1">
      <c r="A354" s="14"/>
      <c r="B354" s="236"/>
      <c r="C354" s="237"/>
      <c r="D354" s="226" t="s">
        <v>136</v>
      </c>
      <c r="E354" s="238" t="s">
        <v>19</v>
      </c>
      <c r="F354" s="239" t="s">
        <v>197</v>
      </c>
      <c r="G354" s="237"/>
      <c r="H354" s="240">
        <v>6</v>
      </c>
      <c r="I354" s="241"/>
      <c r="J354" s="237"/>
      <c r="K354" s="237"/>
      <c r="L354" s="242"/>
      <c r="M354" s="243"/>
      <c r="N354" s="244"/>
      <c r="O354" s="244"/>
      <c r="P354" s="244"/>
      <c r="Q354" s="244"/>
      <c r="R354" s="244"/>
      <c r="S354" s="244"/>
      <c r="T354" s="24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6" t="s">
        <v>136</v>
      </c>
      <c r="AU354" s="246" t="s">
        <v>132</v>
      </c>
      <c r="AV354" s="14" t="s">
        <v>131</v>
      </c>
      <c r="AW354" s="14" t="s">
        <v>35</v>
      </c>
      <c r="AX354" s="14" t="s">
        <v>82</v>
      </c>
      <c r="AY354" s="246" t="s">
        <v>123</v>
      </c>
    </row>
    <row r="355" s="2" customFormat="1" ht="37.8" customHeight="1">
      <c r="A355" s="40"/>
      <c r="B355" s="41"/>
      <c r="C355" s="260" t="s">
        <v>720</v>
      </c>
      <c r="D355" s="260" t="s">
        <v>398</v>
      </c>
      <c r="E355" s="261" t="s">
        <v>721</v>
      </c>
      <c r="F355" s="262" t="s">
        <v>722</v>
      </c>
      <c r="G355" s="263" t="s">
        <v>129</v>
      </c>
      <c r="H355" s="264">
        <v>77.319000000000003</v>
      </c>
      <c r="I355" s="265"/>
      <c r="J355" s="266">
        <f>ROUND(I355*H355,2)</f>
        <v>0</v>
      </c>
      <c r="K355" s="262" t="s">
        <v>130</v>
      </c>
      <c r="L355" s="267"/>
      <c r="M355" s="268" t="s">
        <v>19</v>
      </c>
      <c r="N355" s="269" t="s">
        <v>46</v>
      </c>
      <c r="O355" s="86"/>
      <c r="P355" s="215">
        <f>O355*H355</f>
        <v>0</v>
      </c>
      <c r="Q355" s="215">
        <v>0.0032000000000000002</v>
      </c>
      <c r="R355" s="215">
        <f>Q355*H355</f>
        <v>0.24742080000000002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428</v>
      </c>
      <c r="AT355" s="217" t="s">
        <v>398</v>
      </c>
      <c r="AU355" s="217" t="s">
        <v>132</v>
      </c>
      <c r="AY355" s="19" t="s">
        <v>123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132</v>
      </c>
      <c r="BK355" s="218">
        <f>ROUND(I355*H355,2)</f>
        <v>0</v>
      </c>
      <c r="BL355" s="19" t="s">
        <v>228</v>
      </c>
      <c r="BM355" s="217" t="s">
        <v>723</v>
      </c>
    </row>
    <row r="356" s="13" customFormat="1">
      <c r="A356" s="13"/>
      <c r="B356" s="224"/>
      <c r="C356" s="225"/>
      <c r="D356" s="226" t="s">
        <v>136</v>
      </c>
      <c r="E356" s="227" t="s">
        <v>19</v>
      </c>
      <c r="F356" s="228" t="s">
        <v>724</v>
      </c>
      <c r="G356" s="225"/>
      <c r="H356" s="229">
        <v>70.290000000000006</v>
      </c>
      <c r="I356" s="230"/>
      <c r="J356" s="225"/>
      <c r="K356" s="225"/>
      <c r="L356" s="231"/>
      <c r="M356" s="232"/>
      <c r="N356" s="233"/>
      <c r="O356" s="233"/>
      <c r="P356" s="233"/>
      <c r="Q356" s="233"/>
      <c r="R356" s="233"/>
      <c r="S356" s="233"/>
      <c r="T356" s="23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5" t="s">
        <v>136</v>
      </c>
      <c r="AU356" s="235" t="s">
        <v>132</v>
      </c>
      <c r="AV356" s="13" t="s">
        <v>132</v>
      </c>
      <c r="AW356" s="13" t="s">
        <v>35</v>
      </c>
      <c r="AX356" s="13" t="s">
        <v>82</v>
      </c>
      <c r="AY356" s="235" t="s">
        <v>123</v>
      </c>
    </row>
    <row r="357" s="13" customFormat="1">
      <c r="A357" s="13"/>
      <c r="B357" s="224"/>
      <c r="C357" s="225"/>
      <c r="D357" s="226" t="s">
        <v>136</v>
      </c>
      <c r="E357" s="225"/>
      <c r="F357" s="228" t="s">
        <v>725</v>
      </c>
      <c r="G357" s="225"/>
      <c r="H357" s="229">
        <v>77.319000000000003</v>
      </c>
      <c r="I357" s="230"/>
      <c r="J357" s="225"/>
      <c r="K357" s="225"/>
      <c r="L357" s="231"/>
      <c r="M357" s="232"/>
      <c r="N357" s="233"/>
      <c r="O357" s="233"/>
      <c r="P357" s="233"/>
      <c r="Q357" s="233"/>
      <c r="R357" s="233"/>
      <c r="S357" s="233"/>
      <c r="T357" s="23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5" t="s">
        <v>136</v>
      </c>
      <c r="AU357" s="235" t="s">
        <v>132</v>
      </c>
      <c r="AV357" s="13" t="s">
        <v>132</v>
      </c>
      <c r="AW357" s="13" t="s">
        <v>4</v>
      </c>
      <c r="AX357" s="13" t="s">
        <v>82</v>
      </c>
      <c r="AY357" s="235" t="s">
        <v>123</v>
      </c>
    </row>
    <row r="358" s="2" customFormat="1" ht="49.05" customHeight="1">
      <c r="A358" s="40"/>
      <c r="B358" s="41"/>
      <c r="C358" s="206" t="s">
        <v>726</v>
      </c>
      <c r="D358" s="206" t="s">
        <v>126</v>
      </c>
      <c r="E358" s="207" t="s">
        <v>727</v>
      </c>
      <c r="F358" s="208" t="s">
        <v>728</v>
      </c>
      <c r="G358" s="209" t="s">
        <v>210</v>
      </c>
      <c r="H358" s="210">
        <v>0.29899999999999999</v>
      </c>
      <c r="I358" s="211"/>
      <c r="J358" s="212">
        <f>ROUND(I358*H358,2)</f>
        <v>0</v>
      </c>
      <c r="K358" s="208" t="s">
        <v>130</v>
      </c>
      <c r="L358" s="46"/>
      <c r="M358" s="213" t="s">
        <v>19</v>
      </c>
      <c r="N358" s="214" t="s">
        <v>46</v>
      </c>
      <c r="O358" s="86"/>
      <c r="P358" s="215">
        <f>O358*H358</f>
        <v>0</v>
      </c>
      <c r="Q358" s="215">
        <v>0</v>
      </c>
      <c r="R358" s="215">
        <f>Q358*H358</f>
        <v>0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228</v>
      </c>
      <c r="AT358" s="217" t="s">
        <v>126</v>
      </c>
      <c r="AU358" s="217" t="s">
        <v>132</v>
      </c>
      <c r="AY358" s="19" t="s">
        <v>123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132</v>
      </c>
      <c r="BK358" s="218">
        <f>ROUND(I358*H358,2)</f>
        <v>0</v>
      </c>
      <c r="BL358" s="19" t="s">
        <v>228</v>
      </c>
      <c r="BM358" s="217" t="s">
        <v>729</v>
      </c>
    </row>
    <row r="359" s="2" customFormat="1">
      <c r="A359" s="40"/>
      <c r="B359" s="41"/>
      <c r="C359" s="42"/>
      <c r="D359" s="219" t="s">
        <v>134</v>
      </c>
      <c r="E359" s="42"/>
      <c r="F359" s="220" t="s">
        <v>730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134</v>
      </c>
      <c r="AU359" s="19" t="s">
        <v>132</v>
      </c>
    </row>
    <row r="360" s="12" customFormat="1" ht="22.8" customHeight="1">
      <c r="A360" s="12"/>
      <c r="B360" s="190"/>
      <c r="C360" s="191"/>
      <c r="D360" s="192" t="s">
        <v>73</v>
      </c>
      <c r="E360" s="204" t="s">
        <v>731</v>
      </c>
      <c r="F360" s="204" t="s">
        <v>732</v>
      </c>
      <c r="G360" s="191"/>
      <c r="H360" s="191"/>
      <c r="I360" s="194"/>
      <c r="J360" s="205">
        <f>BK360</f>
        <v>0</v>
      </c>
      <c r="K360" s="191"/>
      <c r="L360" s="196"/>
      <c r="M360" s="197"/>
      <c r="N360" s="198"/>
      <c r="O360" s="198"/>
      <c r="P360" s="199">
        <f>SUM(P361:P394)</f>
        <v>0</v>
      </c>
      <c r="Q360" s="198"/>
      <c r="R360" s="199">
        <f>SUM(R361:R394)</f>
        <v>1.6568045999999999</v>
      </c>
      <c r="S360" s="198"/>
      <c r="T360" s="200">
        <f>SUM(T361:T394)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1" t="s">
        <v>132</v>
      </c>
      <c r="AT360" s="202" t="s">
        <v>73</v>
      </c>
      <c r="AU360" s="202" t="s">
        <v>82</v>
      </c>
      <c r="AY360" s="201" t="s">
        <v>123</v>
      </c>
      <c r="BK360" s="203">
        <f>SUM(BK361:BK394)</f>
        <v>0</v>
      </c>
    </row>
    <row r="361" s="2" customFormat="1" ht="24.15" customHeight="1">
      <c r="A361" s="40"/>
      <c r="B361" s="41"/>
      <c r="C361" s="206" t="s">
        <v>733</v>
      </c>
      <c r="D361" s="206" t="s">
        <v>126</v>
      </c>
      <c r="E361" s="207" t="s">
        <v>734</v>
      </c>
      <c r="F361" s="208" t="s">
        <v>735</v>
      </c>
      <c r="G361" s="209" t="s">
        <v>129</v>
      </c>
      <c r="H361" s="210">
        <v>42.774999999999999</v>
      </c>
      <c r="I361" s="211"/>
      <c r="J361" s="212">
        <f>ROUND(I361*H361,2)</f>
        <v>0</v>
      </c>
      <c r="K361" s="208" t="s">
        <v>130</v>
      </c>
      <c r="L361" s="46"/>
      <c r="M361" s="213" t="s">
        <v>19</v>
      </c>
      <c r="N361" s="214" t="s">
        <v>46</v>
      </c>
      <c r="O361" s="86"/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228</v>
      </c>
      <c r="AT361" s="217" t="s">
        <v>126</v>
      </c>
      <c r="AU361" s="217" t="s">
        <v>132</v>
      </c>
      <c r="AY361" s="19" t="s">
        <v>123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132</v>
      </c>
      <c r="BK361" s="218">
        <f>ROUND(I361*H361,2)</f>
        <v>0</v>
      </c>
      <c r="BL361" s="19" t="s">
        <v>228</v>
      </c>
      <c r="BM361" s="217" t="s">
        <v>736</v>
      </c>
    </row>
    <row r="362" s="2" customFormat="1">
      <c r="A362" s="40"/>
      <c r="B362" s="41"/>
      <c r="C362" s="42"/>
      <c r="D362" s="219" t="s">
        <v>134</v>
      </c>
      <c r="E362" s="42"/>
      <c r="F362" s="220" t="s">
        <v>737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134</v>
      </c>
      <c r="AU362" s="19" t="s">
        <v>132</v>
      </c>
    </row>
    <row r="363" s="13" customFormat="1">
      <c r="A363" s="13"/>
      <c r="B363" s="224"/>
      <c r="C363" s="225"/>
      <c r="D363" s="226" t="s">
        <v>136</v>
      </c>
      <c r="E363" s="227" t="s">
        <v>19</v>
      </c>
      <c r="F363" s="228" t="s">
        <v>738</v>
      </c>
      <c r="G363" s="225"/>
      <c r="H363" s="229">
        <v>2.8799999999999999</v>
      </c>
      <c r="I363" s="230"/>
      <c r="J363" s="225"/>
      <c r="K363" s="225"/>
      <c r="L363" s="231"/>
      <c r="M363" s="232"/>
      <c r="N363" s="233"/>
      <c r="O363" s="233"/>
      <c r="P363" s="233"/>
      <c r="Q363" s="233"/>
      <c r="R363" s="233"/>
      <c r="S363" s="233"/>
      <c r="T363" s="23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5" t="s">
        <v>136</v>
      </c>
      <c r="AU363" s="235" t="s">
        <v>132</v>
      </c>
      <c r="AV363" s="13" t="s">
        <v>132</v>
      </c>
      <c r="AW363" s="13" t="s">
        <v>35</v>
      </c>
      <c r="AX363" s="13" t="s">
        <v>74</v>
      </c>
      <c r="AY363" s="235" t="s">
        <v>123</v>
      </c>
    </row>
    <row r="364" s="13" customFormat="1">
      <c r="A364" s="13"/>
      <c r="B364" s="224"/>
      <c r="C364" s="225"/>
      <c r="D364" s="226" t="s">
        <v>136</v>
      </c>
      <c r="E364" s="227" t="s">
        <v>19</v>
      </c>
      <c r="F364" s="228" t="s">
        <v>739</v>
      </c>
      <c r="G364" s="225"/>
      <c r="H364" s="229">
        <v>39.895000000000003</v>
      </c>
      <c r="I364" s="230"/>
      <c r="J364" s="225"/>
      <c r="K364" s="225"/>
      <c r="L364" s="231"/>
      <c r="M364" s="232"/>
      <c r="N364" s="233"/>
      <c r="O364" s="233"/>
      <c r="P364" s="233"/>
      <c r="Q364" s="233"/>
      <c r="R364" s="233"/>
      <c r="S364" s="233"/>
      <c r="T364" s="23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5" t="s">
        <v>136</v>
      </c>
      <c r="AU364" s="235" t="s">
        <v>132</v>
      </c>
      <c r="AV364" s="13" t="s">
        <v>132</v>
      </c>
      <c r="AW364" s="13" t="s">
        <v>35</v>
      </c>
      <c r="AX364" s="13" t="s">
        <v>74</v>
      </c>
      <c r="AY364" s="235" t="s">
        <v>123</v>
      </c>
    </row>
    <row r="365" s="14" customFormat="1">
      <c r="A365" s="14"/>
      <c r="B365" s="236"/>
      <c r="C365" s="237"/>
      <c r="D365" s="226" t="s">
        <v>136</v>
      </c>
      <c r="E365" s="238" t="s">
        <v>19</v>
      </c>
      <c r="F365" s="239" t="s">
        <v>197</v>
      </c>
      <c r="G365" s="237"/>
      <c r="H365" s="240">
        <v>42.774999999999999</v>
      </c>
      <c r="I365" s="241"/>
      <c r="J365" s="237"/>
      <c r="K365" s="237"/>
      <c r="L365" s="242"/>
      <c r="M365" s="243"/>
      <c r="N365" s="244"/>
      <c r="O365" s="244"/>
      <c r="P365" s="244"/>
      <c r="Q365" s="244"/>
      <c r="R365" s="244"/>
      <c r="S365" s="244"/>
      <c r="T365" s="24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6" t="s">
        <v>136</v>
      </c>
      <c r="AU365" s="246" t="s">
        <v>132</v>
      </c>
      <c r="AV365" s="14" t="s">
        <v>131</v>
      </c>
      <c r="AW365" s="14" t="s">
        <v>35</v>
      </c>
      <c r="AX365" s="14" t="s">
        <v>82</v>
      </c>
      <c r="AY365" s="246" t="s">
        <v>123</v>
      </c>
    </row>
    <row r="366" s="2" customFormat="1" ht="24.15" customHeight="1">
      <c r="A366" s="40"/>
      <c r="B366" s="41"/>
      <c r="C366" s="206" t="s">
        <v>740</v>
      </c>
      <c r="D366" s="206" t="s">
        <v>126</v>
      </c>
      <c r="E366" s="207" t="s">
        <v>741</v>
      </c>
      <c r="F366" s="208" t="s">
        <v>742</v>
      </c>
      <c r="G366" s="209" t="s">
        <v>129</v>
      </c>
      <c r="H366" s="210">
        <v>42.774999999999999</v>
      </c>
      <c r="I366" s="211"/>
      <c r="J366" s="212">
        <f>ROUND(I366*H366,2)</f>
        <v>0</v>
      </c>
      <c r="K366" s="208" t="s">
        <v>130</v>
      </c>
      <c r="L366" s="46"/>
      <c r="M366" s="213" t="s">
        <v>19</v>
      </c>
      <c r="N366" s="214" t="s">
        <v>46</v>
      </c>
      <c r="O366" s="86"/>
      <c r="P366" s="215">
        <f>O366*H366</f>
        <v>0</v>
      </c>
      <c r="Q366" s="215">
        <v>0.00029999999999999997</v>
      </c>
      <c r="R366" s="215">
        <f>Q366*H366</f>
        <v>0.012832499999999998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228</v>
      </c>
      <c r="AT366" s="217" t="s">
        <v>126</v>
      </c>
      <c r="AU366" s="217" t="s">
        <v>132</v>
      </c>
      <c r="AY366" s="19" t="s">
        <v>123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132</v>
      </c>
      <c r="BK366" s="218">
        <f>ROUND(I366*H366,2)</f>
        <v>0</v>
      </c>
      <c r="BL366" s="19" t="s">
        <v>228</v>
      </c>
      <c r="BM366" s="217" t="s">
        <v>743</v>
      </c>
    </row>
    <row r="367" s="2" customFormat="1">
      <c r="A367" s="40"/>
      <c r="B367" s="41"/>
      <c r="C367" s="42"/>
      <c r="D367" s="219" t="s">
        <v>134</v>
      </c>
      <c r="E367" s="42"/>
      <c r="F367" s="220" t="s">
        <v>744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134</v>
      </c>
      <c r="AU367" s="19" t="s">
        <v>132</v>
      </c>
    </row>
    <row r="368" s="2" customFormat="1" ht="33" customHeight="1">
      <c r="A368" s="40"/>
      <c r="B368" s="41"/>
      <c r="C368" s="206" t="s">
        <v>745</v>
      </c>
      <c r="D368" s="206" t="s">
        <v>126</v>
      </c>
      <c r="E368" s="207" t="s">
        <v>746</v>
      </c>
      <c r="F368" s="208" t="s">
        <v>747</v>
      </c>
      <c r="G368" s="209" t="s">
        <v>129</v>
      </c>
      <c r="H368" s="210">
        <v>42.774999999999999</v>
      </c>
      <c r="I368" s="211"/>
      <c r="J368" s="212">
        <f>ROUND(I368*H368,2)</f>
        <v>0</v>
      </c>
      <c r="K368" s="208" t="s">
        <v>130</v>
      </c>
      <c r="L368" s="46"/>
      <c r="M368" s="213" t="s">
        <v>19</v>
      </c>
      <c r="N368" s="214" t="s">
        <v>46</v>
      </c>
      <c r="O368" s="86"/>
      <c r="P368" s="215">
        <f>O368*H368</f>
        <v>0</v>
      </c>
      <c r="Q368" s="215">
        <v>0.0044999999999999997</v>
      </c>
      <c r="R368" s="215">
        <f>Q368*H368</f>
        <v>0.19248749999999998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228</v>
      </c>
      <c r="AT368" s="217" t="s">
        <v>126</v>
      </c>
      <c r="AU368" s="217" t="s">
        <v>132</v>
      </c>
      <c r="AY368" s="19" t="s">
        <v>123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132</v>
      </c>
      <c r="BK368" s="218">
        <f>ROUND(I368*H368,2)</f>
        <v>0</v>
      </c>
      <c r="BL368" s="19" t="s">
        <v>228</v>
      </c>
      <c r="BM368" s="217" t="s">
        <v>748</v>
      </c>
    </row>
    <row r="369" s="2" customFormat="1">
      <c r="A369" s="40"/>
      <c r="B369" s="41"/>
      <c r="C369" s="42"/>
      <c r="D369" s="219" t="s">
        <v>134</v>
      </c>
      <c r="E369" s="42"/>
      <c r="F369" s="220" t="s">
        <v>749</v>
      </c>
      <c r="G369" s="42"/>
      <c r="H369" s="42"/>
      <c r="I369" s="221"/>
      <c r="J369" s="42"/>
      <c r="K369" s="42"/>
      <c r="L369" s="46"/>
      <c r="M369" s="222"/>
      <c r="N369" s="223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134</v>
      </c>
      <c r="AU369" s="19" t="s">
        <v>132</v>
      </c>
    </row>
    <row r="370" s="2" customFormat="1" ht="37.8" customHeight="1">
      <c r="A370" s="40"/>
      <c r="B370" s="41"/>
      <c r="C370" s="206" t="s">
        <v>750</v>
      </c>
      <c r="D370" s="206" t="s">
        <v>126</v>
      </c>
      <c r="E370" s="207" t="s">
        <v>751</v>
      </c>
      <c r="F370" s="208" t="s">
        <v>752</v>
      </c>
      <c r="G370" s="209" t="s">
        <v>129</v>
      </c>
      <c r="H370" s="210">
        <v>128.32499999999999</v>
      </c>
      <c r="I370" s="211"/>
      <c r="J370" s="212">
        <f>ROUND(I370*H370,2)</f>
        <v>0</v>
      </c>
      <c r="K370" s="208" t="s">
        <v>130</v>
      </c>
      <c r="L370" s="46"/>
      <c r="M370" s="213" t="s">
        <v>19</v>
      </c>
      <c r="N370" s="214" t="s">
        <v>46</v>
      </c>
      <c r="O370" s="86"/>
      <c r="P370" s="215">
        <f>O370*H370</f>
        <v>0</v>
      </c>
      <c r="Q370" s="215">
        <v>0.0014499999999999999</v>
      </c>
      <c r="R370" s="215">
        <f>Q370*H370</f>
        <v>0.18607124999999997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228</v>
      </c>
      <c r="AT370" s="217" t="s">
        <v>126</v>
      </c>
      <c r="AU370" s="217" t="s">
        <v>132</v>
      </c>
      <c r="AY370" s="19" t="s">
        <v>123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132</v>
      </c>
      <c r="BK370" s="218">
        <f>ROUND(I370*H370,2)</f>
        <v>0</v>
      </c>
      <c r="BL370" s="19" t="s">
        <v>228</v>
      </c>
      <c r="BM370" s="217" t="s">
        <v>753</v>
      </c>
    </row>
    <row r="371" s="2" customFormat="1">
      <c r="A371" s="40"/>
      <c r="B371" s="41"/>
      <c r="C371" s="42"/>
      <c r="D371" s="219" t="s">
        <v>134</v>
      </c>
      <c r="E371" s="42"/>
      <c r="F371" s="220" t="s">
        <v>754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134</v>
      </c>
      <c r="AU371" s="19" t="s">
        <v>132</v>
      </c>
    </row>
    <row r="372" s="13" customFormat="1">
      <c r="A372" s="13"/>
      <c r="B372" s="224"/>
      <c r="C372" s="225"/>
      <c r="D372" s="226" t="s">
        <v>136</v>
      </c>
      <c r="E372" s="227" t="s">
        <v>19</v>
      </c>
      <c r="F372" s="228" t="s">
        <v>755</v>
      </c>
      <c r="G372" s="225"/>
      <c r="H372" s="229">
        <v>128.32499999999999</v>
      </c>
      <c r="I372" s="230"/>
      <c r="J372" s="225"/>
      <c r="K372" s="225"/>
      <c r="L372" s="231"/>
      <c r="M372" s="232"/>
      <c r="N372" s="233"/>
      <c r="O372" s="233"/>
      <c r="P372" s="233"/>
      <c r="Q372" s="233"/>
      <c r="R372" s="233"/>
      <c r="S372" s="233"/>
      <c r="T372" s="23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5" t="s">
        <v>136</v>
      </c>
      <c r="AU372" s="235" t="s">
        <v>132</v>
      </c>
      <c r="AV372" s="13" t="s">
        <v>132</v>
      </c>
      <c r="AW372" s="13" t="s">
        <v>35</v>
      </c>
      <c r="AX372" s="13" t="s">
        <v>82</v>
      </c>
      <c r="AY372" s="235" t="s">
        <v>123</v>
      </c>
    </row>
    <row r="373" s="2" customFormat="1" ht="24.15" customHeight="1">
      <c r="A373" s="40"/>
      <c r="B373" s="41"/>
      <c r="C373" s="206" t="s">
        <v>756</v>
      </c>
      <c r="D373" s="206" t="s">
        <v>126</v>
      </c>
      <c r="E373" s="207" t="s">
        <v>757</v>
      </c>
      <c r="F373" s="208" t="s">
        <v>758</v>
      </c>
      <c r="G373" s="209" t="s">
        <v>129</v>
      </c>
      <c r="H373" s="210">
        <v>9.4100000000000001</v>
      </c>
      <c r="I373" s="211"/>
      <c r="J373" s="212">
        <f>ROUND(I373*H373,2)</f>
        <v>0</v>
      </c>
      <c r="K373" s="208" t="s">
        <v>130</v>
      </c>
      <c r="L373" s="46"/>
      <c r="M373" s="213" t="s">
        <v>19</v>
      </c>
      <c r="N373" s="214" t="s">
        <v>46</v>
      </c>
      <c r="O373" s="86"/>
      <c r="P373" s="215">
        <f>O373*H373</f>
        <v>0</v>
      </c>
      <c r="Q373" s="215">
        <v>0.0015</v>
      </c>
      <c r="R373" s="215">
        <f>Q373*H373</f>
        <v>0.014115000000000001</v>
      </c>
      <c r="S373" s="215">
        <v>0</v>
      </c>
      <c r="T373" s="21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228</v>
      </c>
      <c r="AT373" s="217" t="s">
        <v>126</v>
      </c>
      <c r="AU373" s="217" t="s">
        <v>132</v>
      </c>
      <c r="AY373" s="19" t="s">
        <v>123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9" t="s">
        <v>132</v>
      </c>
      <c r="BK373" s="218">
        <f>ROUND(I373*H373,2)</f>
        <v>0</v>
      </c>
      <c r="BL373" s="19" t="s">
        <v>228</v>
      </c>
      <c r="BM373" s="217" t="s">
        <v>759</v>
      </c>
    </row>
    <row r="374" s="2" customFormat="1">
      <c r="A374" s="40"/>
      <c r="B374" s="41"/>
      <c r="C374" s="42"/>
      <c r="D374" s="219" t="s">
        <v>134</v>
      </c>
      <c r="E374" s="42"/>
      <c r="F374" s="220" t="s">
        <v>760</v>
      </c>
      <c r="G374" s="42"/>
      <c r="H374" s="42"/>
      <c r="I374" s="221"/>
      <c r="J374" s="42"/>
      <c r="K374" s="42"/>
      <c r="L374" s="46"/>
      <c r="M374" s="222"/>
      <c r="N374" s="223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134</v>
      </c>
      <c r="AU374" s="19" t="s">
        <v>132</v>
      </c>
    </row>
    <row r="375" s="13" customFormat="1">
      <c r="A375" s="13"/>
      <c r="B375" s="224"/>
      <c r="C375" s="225"/>
      <c r="D375" s="226" t="s">
        <v>136</v>
      </c>
      <c r="E375" s="227" t="s">
        <v>19</v>
      </c>
      <c r="F375" s="228" t="s">
        <v>761</v>
      </c>
      <c r="G375" s="225"/>
      <c r="H375" s="229">
        <v>9.4100000000000001</v>
      </c>
      <c r="I375" s="230"/>
      <c r="J375" s="225"/>
      <c r="K375" s="225"/>
      <c r="L375" s="231"/>
      <c r="M375" s="232"/>
      <c r="N375" s="233"/>
      <c r="O375" s="233"/>
      <c r="P375" s="233"/>
      <c r="Q375" s="233"/>
      <c r="R375" s="233"/>
      <c r="S375" s="233"/>
      <c r="T375" s="23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5" t="s">
        <v>136</v>
      </c>
      <c r="AU375" s="235" t="s">
        <v>132</v>
      </c>
      <c r="AV375" s="13" t="s">
        <v>132</v>
      </c>
      <c r="AW375" s="13" t="s">
        <v>35</v>
      </c>
      <c r="AX375" s="13" t="s">
        <v>82</v>
      </c>
      <c r="AY375" s="235" t="s">
        <v>123</v>
      </c>
    </row>
    <row r="376" s="2" customFormat="1" ht="37.8" customHeight="1">
      <c r="A376" s="40"/>
      <c r="B376" s="41"/>
      <c r="C376" s="206" t="s">
        <v>762</v>
      </c>
      <c r="D376" s="206" t="s">
        <v>126</v>
      </c>
      <c r="E376" s="207" t="s">
        <v>763</v>
      </c>
      <c r="F376" s="208" t="s">
        <v>764</v>
      </c>
      <c r="G376" s="209" t="s">
        <v>129</v>
      </c>
      <c r="H376" s="210">
        <v>42.774999999999999</v>
      </c>
      <c r="I376" s="211"/>
      <c r="J376" s="212">
        <f>ROUND(I376*H376,2)</f>
        <v>0</v>
      </c>
      <c r="K376" s="208" t="s">
        <v>130</v>
      </c>
      <c r="L376" s="46"/>
      <c r="M376" s="213" t="s">
        <v>19</v>
      </c>
      <c r="N376" s="214" t="s">
        <v>46</v>
      </c>
      <c r="O376" s="86"/>
      <c r="P376" s="215">
        <f>O376*H376</f>
        <v>0</v>
      </c>
      <c r="Q376" s="215">
        <v>0.0090900000000000009</v>
      </c>
      <c r="R376" s="215">
        <f>Q376*H376</f>
        <v>0.38882475</v>
      </c>
      <c r="S376" s="215">
        <v>0</v>
      </c>
      <c r="T376" s="21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228</v>
      </c>
      <c r="AT376" s="217" t="s">
        <v>126</v>
      </c>
      <c r="AU376" s="217" t="s">
        <v>132</v>
      </c>
      <c r="AY376" s="19" t="s">
        <v>123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132</v>
      </c>
      <c r="BK376" s="218">
        <f>ROUND(I376*H376,2)</f>
        <v>0</v>
      </c>
      <c r="BL376" s="19" t="s">
        <v>228</v>
      </c>
      <c r="BM376" s="217" t="s">
        <v>765</v>
      </c>
    </row>
    <row r="377" s="2" customFormat="1">
      <c r="A377" s="40"/>
      <c r="B377" s="41"/>
      <c r="C377" s="42"/>
      <c r="D377" s="219" t="s">
        <v>134</v>
      </c>
      <c r="E377" s="42"/>
      <c r="F377" s="220" t="s">
        <v>766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134</v>
      </c>
      <c r="AU377" s="19" t="s">
        <v>132</v>
      </c>
    </row>
    <row r="378" s="2" customFormat="1" ht="24.15" customHeight="1">
      <c r="A378" s="40"/>
      <c r="B378" s="41"/>
      <c r="C378" s="260" t="s">
        <v>767</v>
      </c>
      <c r="D378" s="260" t="s">
        <v>398</v>
      </c>
      <c r="E378" s="261" t="s">
        <v>768</v>
      </c>
      <c r="F378" s="262" t="s">
        <v>769</v>
      </c>
      <c r="G378" s="263" t="s">
        <v>129</v>
      </c>
      <c r="H378" s="264">
        <v>44.914000000000001</v>
      </c>
      <c r="I378" s="265"/>
      <c r="J378" s="266">
        <f>ROUND(I378*H378,2)</f>
        <v>0</v>
      </c>
      <c r="K378" s="262" t="s">
        <v>268</v>
      </c>
      <c r="L378" s="267"/>
      <c r="M378" s="268" t="s">
        <v>19</v>
      </c>
      <c r="N378" s="269" t="s">
        <v>46</v>
      </c>
      <c r="O378" s="86"/>
      <c r="P378" s="215">
        <f>O378*H378</f>
        <v>0</v>
      </c>
      <c r="Q378" s="215">
        <v>0.019</v>
      </c>
      <c r="R378" s="215">
        <f>Q378*H378</f>
        <v>0.85336599999999996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428</v>
      </c>
      <c r="AT378" s="217" t="s">
        <v>398</v>
      </c>
      <c r="AU378" s="217" t="s">
        <v>132</v>
      </c>
      <c r="AY378" s="19" t="s">
        <v>123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132</v>
      </c>
      <c r="BK378" s="218">
        <f>ROUND(I378*H378,2)</f>
        <v>0</v>
      </c>
      <c r="BL378" s="19" t="s">
        <v>228</v>
      </c>
      <c r="BM378" s="217" t="s">
        <v>770</v>
      </c>
    </row>
    <row r="379" s="13" customFormat="1">
      <c r="A379" s="13"/>
      <c r="B379" s="224"/>
      <c r="C379" s="225"/>
      <c r="D379" s="226" t="s">
        <v>136</v>
      </c>
      <c r="E379" s="225"/>
      <c r="F379" s="228" t="s">
        <v>771</v>
      </c>
      <c r="G379" s="225"/>
      <c r="H379" s="229">
        <v>44.914000000000001</v>
      </c>
      <c r="I379" s="230"/>
      <c r="J379" s="225"/>
      <c r="K379" s="225"/>
      <c r="L379" s="231"/>
      <c r="M379" s="232"/>
      <c r="N379" s="233"/>
      <c r="O379" s="233"/>
      <c r="P379" s="233"/>
      <c r="Q379" s="233"/>
      <c r="R379" s="233"/>
      <c r="S379" s="233"/>
      <c r="T379" s="23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5" t="s">
        <v>136</v>
      </c>
      <c r="AU379" s="235" t="s">
        <v>132</v>
      </c>
      <c r="AV379" s="13" t="s">
        <v>132</v>
      </c>
      <c r="AW379" s="13" t="s">
        <v>4</v>
      </c>
      <c r="AX379" s="13" t="s">
        <v>82</v>
      </c>
      <c r="AY379" s="235" t="s">
        <v>123</v>
      </c>
    </row>
    <row r="380" s="2" customFormat="1" ht="33" customHeight="1">
      <c r="A380" s="40"/>
      <c r="B380" s="41"/>
      <c r="C380" s="206" t="s">
        <v>772</v>
      </c>
      <c r="D380" s="206" t="s">
        <v>126</v>
      </c>
      <c r="E380" s="207" t="s">
        <v>773</v>
      </c>
      <c r="F380" s="208" t="s">
        <v>774</v>
      </c>
      <c r="G380" s="209" t="s">
        <v>291</v>
      </c>
      <c r="H380" s="210">
        <v>17.800000000000001</v>
      </c>
      <c r="I380" s="211"/>
      <c r="J380" s="212">
        <f>ROUND(I380*H380,2)</f>
        <v>0</v>
      </c>
      <c r="K380" s="208" t="s">
        <v>130</v>
      </c>
      <c r="L380" s="46"/>
      <c r="M380" s="213" t="s">
        <v>19</v>
      </c>
      <c r="N380" s="214" t="s">
        <v>46</v>
      </c>
      <c r="O380" s="86"/>
      <c r="P380" s="215">
        <f>O380*H380</f>
        <v>0</v>
      </c>
      <c r="Q380" s="215">
        <v>0.00020000000000000001</v>
      </c>
      <c r="R380" s="215">
        <f>Q380*H380</f>
        <v>0.0035600000000000002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228</v>
      </c>
      <c r="AT380" s="217" t="s">
        <v>126</v>
      </c>
      <c r="AU380" s="217" t="s">
        <v>132</v>
      </c>
      <c r="AY380" s="19" t="s">
        <v>123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9" t="s">
        <v>132</v>
      </c>
      <c r="BK380" s="218">
        <f>ROUND(I380*H380,2)</f>
        <v>0</v>
      </c>
      <c r="BL380" s="19" t="s">
        <v>228</v>
      </c>
      <c r="BM380" s="217" t="s">
        <v>775</v>
      </c>
    </row>
    <row r="381" s="2" customFormat="1">
      <c r="A381" s="40"/>
      <c r="B381" s="41"/>
      <c r="C381" s="42"/>
      <c r="D381" s="219" t="s">
        <v>134</v>
      </c>
      <c r="E381" s="42"/>
      <c r="F381" s="220" t="s">
        <v>776</v>
      </c>
      <c r="G381" s="42"/>
      <c r="H381" s="42"/>
      <c r="I381" s="221"/>
      <c r="J381" s="42"/>
      <c r="K381" s="42"/>
      <c r="L381" s="46"/>
      <c r="M381" s="222"/>
      <c r="N381" s="22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134</v>
      </c>
      <c r="AU381" s="19" t="s">
        <v>132</v>
      </c>
    </row>
    <row r="382" s="13" customFormat="1">
      <c r="A382" s="13"/>
      <c r="B382" s="224"/>
      <c r="C382" s="225"/>
      <c r="D382" s="226" t="s">
        <v>136</v>
      </c>
      <c r="E382" s="227" t="s">
        <v>19</v>
      </c>
      <c r="F382" s="228" t="s">
        <v>777</v>
      </c>
      <c r="G382" s="225"/>
      <c r="H382" s="229">
        <v>1</v>
      </c>
      <c r="I382" s="230"/>
      <c r="J382" s="225"/>
      <c r="K382" s="225"/>
      <c r="L382" s="231"/>
      <c r="M382" s="232"/>
      <c r="N382" s="233"/>
      <c r="O382" s="233"/>
      <c r="P382" s="233"/>
      <c r="Q382" s="233"/>
      <c r="R382" s="233"/>
      <c r="S382" s="233"/>
      <c r="T382" s="23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5" t="s">
        <v>136</v>
      </c>
      <c r="AU382" s="235" t="s">
        <v>132</v>
      </c>
      <c r="AV382" s="13" t="s">
        <v>132</v>
      </c>
      <c r="AW382" s="13" t="s">
        <v>35</v>
      </c>
      <c r="AX382" s="13" t="s">
        <v>74</v>
      </c>
      <c r="AY382" s="235" t="s">
        <v>123</v>
      </c>
    </row>
    <row r="383" s="13" customFormat="1">
      <c r="A383" s="13"/>
      <c r="B383" s="224"/>
      <c r="C383" s="225"/>
      <c r="D383" s="226" t="s">
        <v>136</v>
      </c>
      <c r="E383" s="227" t="s">
        <v>19</v>
      </c>
      <c r="F383" s="228" t="s">
        <v>778</v>
      </c>
      <c r="G383" s="225"/>
      <c r="H383" s="229">
        <v>11.4</v>
      </c>
      <c r="I383" s="230"/>
      <c r="J383" s="225"/>
      <c r="K383" s="225"/>
      <c r="L383" s="231"/>
      <c r="M383" s="232"/>
      <c r="N383" s="233"/>
      <c r="O383" s="233"/>
      <c r="P383" s="233"/>
      <c r="Q383" s="233"/>
      <c r="R383" s="233"/>
      <c r="S383" s="233"/>
      <c r="T383" s="23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5" t="s">
        <v>136</v>
      </c>
      <c r="AU383" s="235" t="s">
        <v>132</v>
      </c>
      <c r="AV383" s="13" t="s">
        <v>132</v>
      </c>
      <c r="AW383" s="13" t="s">
        <v>35</v>
      </c>
      <c r="AX383" s="13" t="s">
        <v>74</v>
      </c>
      <c r="AY383" s="235" t="s">
        <v>123</v>
      </c>
    </row>
    <row r="384" s="13" customFormat="1">
      <c r="A384" s="13"/>
      <c r="B384" s="224"/>
      <c r="C384" s="225"/>
      <c r="D384" s="226" t="s">
        <v>136</v>
      </c>
      <c r="E384" s="227" t="s">
        <v>19</v>
      </c>
      <c r="F384" s="228" t="s">
        <v>779</v>
      </c>
      <c r="G384" s="225"/>
      <c r="H384" s="229">
        <v>5.4000000000000004</v>
      </c>
      <c r="I384" s="230"/>
      <c r="J384" s="225"/>
      <c r="K384" s="225"/>
      <c r="L384" s="231"/>
      <c r="M384" s="232"/>
      <c r="N384" s="233"/>
      <c r="O384" s="233"/>
      <c r="P384" s="233"/>
      <c r="Q384" s="233"/>
      <c r="R384" s="233"/>
      <c r="S384" s="233"/>
      <c r="T384" s="23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5" t="s">
        <v>136</v>
      </c>
      <c r="AU384" s="235" t="s">
        <v>132</v>
      </c>
      <c r="AV384" s="13" t="s">
        <v>132</v>
      </c>
      <c r="AW384" s="13" t="s">
        <v>35</v>
      </c>
      <c r="AX384" s="13" t="s">
        <v>74</v>
      </c>
      <c r="AY384" s="235" t="s">
        <v>123</v>
      </c>
    </row>
    <row r="385" s="14" customFormat="1">
      <c r="A385" s="14"/>
      <c r="B385" s="236"/>
      <c r="C385" s="237"/>
      <c r="D385" s="226" t="s">
        <v>136</v>
      </c>
      <c r="E385" s="238" t="s">
        <v>19</v>
      </c>
      <c r="F385" s="239" t="s">
        <v>197</v>
      </c>
      <c r="G385" s="237"/>
      <c r="H385" s="240">
        <v>17.800000000000001</v>
      </c>
      <c r="I385" s="241"/>
      <c r="J385" s="237"/>
      <c r="K385" s="237"/>
      <c r="L385" s="242"/>
      <c r="M385" s="243"/>
      <c r="N385" s="244"/>
      <c r="O385" s="244"/>
      <c r="P385" s="244"/>
      <c r="Q385" s="244"/>
      <c r="R385" s="244"/>
      <c r="S385" s="244"/>
      <c r="T385" s="245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6" t="s">
        <v>136</v>
      </c>
      <c r="AU385" s="246" t="s">
        <v>132</v>
      </c>
      <c r="AV385" s="14" t="s">
        <v>131</v>
      </c>
      <c r="AW385" s="14" t="s">
        <v>35</v>
      </c>
      <c r="AX385" s="14" t="s">
        <v>82</v>
      </c>
      <c r="AY385" s="246" t="s">
        <v>123</v>
      </c>
    </row>
    <row r="386" s="2" customFormat="1" ht="16.5" customHeight="1">
      <c r="A386" s="40"/>
      <c r="B386" s="41"/>
      <c r="C386" s="260" t="s">
        <v>780</v>
      </c>
      <c r="D386" s="260" t="s">
        <v>398</v>
      </c>
      <c r="E386" s="261" t="s">
        <v>671</v>
      </c>
      <c r="F386" s="262" t="s">
        <v>672</v>
      </c>
      <c r="G386" s="263" t="s">
        <v>291</v>
      </c>
      <c r="H386" s="264">
        <v>18.690000000000001</v>
      </c>
      <c r="I386" s="265"/>
      <c r="J386" s="266">
        <f>ROUND(I386*H386,2)</f>
        <v>0</v>
      </c>
      <c r="K386" s="262" t="s">
        <v>130</v>
      </c>
      <c r="L386" s="267"/>
      <c r="M386" s="268" t="s">
        <v>19</v>
      </c>
      <c r="N386" s="269" t="s">
        <v>46</v>
      </c>
      <c r="O386" s="86"/>
      <c r="P386" s="215">
        <f>O386*H386</f>
        <v>0</v>
      </c>
      <c r="Q386" s="215">
        <v>0.00012</v>
      </c>
      <c r="R386" s="215">
        <f>Q386*H386</f>
        <v>0.0022428000000000001</v>
      </c>
      <c r="S386" s="215">
        <v>0</v>
      </c>
      <c r="T386" s="216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7" t="s">
        <v>428</v>
      </c>
      <c r="AT386" s="217" t="s">
        <v>398</v>
      </c>
      <c r="AU386" s="217" t="s">
        <v>132</v>
      </c>
      <c r="AY386" s="19" t="s">
        <v>123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9" t="s">
        <v>132</v>
      </c>
      <c r="BK386" s="218">
        <f>ROUND(I386*H386,2)</f>
        <v>0</v>
      </c>
      <c r="BL386" s="19" t="s">
        <v>228</v>
      </c>
      <c r="BM386" s="217" t="s">
        <v>781</v>
      </c>
    </row>
    <row r="387" s="13" customFormat="1">
      <c r="A387" s="13"/>
      <c r="B387" s="224"/>
      <c r="C387" s="225"/>
      <c r="D387" s="226" t="s">
        <v>136</v>
      </c>
      <c r="E387" s="225"/>
      <c r="F387" s="228" t="s">
        <v>782</v>
      </c>
      <c r="G387" s="225"/>
      <c r="H387" s="229">
        <v>18.690000000000001</v>
      </c>
      <c r="I387" s="230"/>
      <c r="J387" s="225"/>
      <c r="K387" s="225"/>
      <c r="L387" s="231"/>
      <c r="M387" s="232"/>
      <c r="N387" s="233"/>
      <c r="O387" s="233"/>
      <c r="P387" s="233"/>
      <c r="Q387" s="233"/>
      <c r="R387" s="233"/>
      <c r="S387" s="233"/>
      <c r="T387" s="23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5" t="s">
        <v>136</v>
      </c>
      <c r="AU387" s="235" t="s">
        <v>132</v>
      </c>
      <c r="AV387" s="13" t="s">
        <v>132</v>
      </c>
      <c r="AW387" s="13" t="s">
        <v>4</v>
      </c>
      <c r="AX387" s="13" t="s">
        <v>82</v>
      </c>
      <c r="AY387" s="235" t="s">
        <v>123</v>
      </c>
    </row>
    <row r="388" s="2" customFormat="1" ht="33" customHeight="1">
      <c r="A388" s="40"/>
      <c r="B388" s="41"/>
      <c r="C388" s="206" t="s">
        <v>783</v>
      </c>
      <c r="D388" s="206" t="s">
        <v>126</v>
      </c>
      <c r="E388" s="207" t="s">
        <v>784</v>
      </c>
      <c r="F388" s="208" t="s">
        <v>785</v>
      </c>
      <c r="G388" s="209" t="s">
        <v>291</v>
      </c>
      <c r="H388" s="210">
        <v>10.800000000000001</v>
      </c>
      <c r="I388" s="211"/>
      <c r="J388" s="212">
        <f>ROUND(I388*H388,2)</f>
        <v>0</v>
      </c>
      <c r="K388" s="208" t="s">
        <v>130</v>
      </c>
      <c r="L388" s="46"/>
      <c r="M388" s="213" t="s">
        <v>19</v>
      </c>
      <c r="N388" s="214" t="s">
        <v>46</v>
      </c>
      <c r="O388" s="86"/>
      <c r="P388" s="215">
        <f>O388*H388</f>
        <v>0</v>
      </c>
      <c r="Q388" s="215">
        <v>0.00018000000000000001</v>
      </c>
      <c r="R388" s="215">
        <f>Q388*H388</f>
        <v>0.0019440000000000002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228</v>
      </c>
      <c r="AT388" s="217" t="s">
        <v>126</v>
      </c>
      <c r="AU388" s="217" t="s">
        <v>132</v>
      </c>
      <c r="AY388" s="19" t="s">
        <v>123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132</v>
      </c>
      <c r="BK388" s="218">
        <f>ROUND(I388*H388,2)</f>
        <v>0</v>
      </c>
      <c r="BL388" s="19" t="s">
        <v>228</v>
      </c>
      <c r="BM388" s="217" t="s">
        <v>786</v>
      </c>
    </row>
    <row r="389" s="2" customFormat="1">
      <c r="A389" s="40"/>
      <c r="B389" s="41"/>
      <c r="C389" s="42"/>
      <c r="D389" s="219" t="s">
        <v>134</v>
      </c>
      <c r="E389" s="42"/>
      <c r="F389" s="220" t="s">
        <v>787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134</v>
      </c>
      <c r="AU389" s="19" t="s">
        <v>132</v>
      </c>
    </row>
    <row r="390" s="13" customFormat="1">
      <c r="A390" s="13"/>
      <c r="B390" s="224"/>
      <c r="C390" s="225"/>
      <c r="D390" s="226" t="s">
        <v>136</v>
      </c>
      <c r="E390" s="227" t="s">
        <v>19</v>
      </c>
      <c r="F390" s="228" t="s">
        <v>788</v>
      </c>
      <c r="G390" s="225"/>
      <c r="H390" s="229">
        <v>10.800000000000001</v>
      </c>
      <c r="I390" s="230"/>
      <c r="J390" s="225"/>
      <c r="K390" s="225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136</v>
      </c>
      <c r="AU390" s="235" t="s">
        <v>132</v>
      </c>
      <c r="AV390" s="13" t="s">
        <v>132</v>
      </c>
      <c r="AW390" s="13" t="s">
        <v>35</v>
      </c>
      <c r="AX390" s="13" t="s">
        <v>82</v>
      </c>
      <c r="AY390" s="235" t="s">
        <v>123</v>
      </c>
    </row>
    <row r="391" s="2" customFormat="1" ht="16.5" customHeight="1">
      <c r="A391" s="40"/>
      <c r="B391" s="41"/>
      <c r="C391" s="260" t="s">
        <v>789</v>
      </c>
      <c r="D391" s="260" t="s">
        <v>398</v>
      </c>
      <c r="E391" s="261" t="s">
        <v>671</v>
      </c>
      <c r="F391" s="262" t="s">
        <v>672</v>
      </c>
      <c r="G391" s="263" t="s">
        <v>291</v>
      </c>
      <c r="H391" s="264">
        <v>11.34</v>
      </c>
      <c r="I391" s="265"/>
      <c r="J391" s="266">
        <f>ROUND(I391*H391,2)</f>
        <v>0</v>
      </c>
      <c r="K391" s="262" t="s">
        <v>130</v>
      </c>
      <c r="L391" s="267"/>
      <c r="M391" s="268" t="s">
        <v>19</v>
      </c>
      <c r="N391" s="269" t="s">
        <v>46</v>
      </c>
      <c r="O391" s="86"/>
      <c r="P391" s="215">
        <f>O391*H391</f>
        <v>0</v>
      </c>
      <c r="Q391" s="215">
        <v>0.00012</v>
      </c>
      <c r="R391" s="215">
        <f>Q391*H391</f>
        <v>0.0013608000000000001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428</v>
      </c>
      <c r="AT391" s="217" t="s">
        <v>398</v>
      </c>
      <c r="AU391" s="217" t="s">
        <v>132</v>
      </c>
      <c r="AY391" s="19" t="s">
        <v>123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132</v>
      </c>
      <c r="BK391" s="218">
        <f>ROUND(I391*H391,2)</f>
        <v>0</v>
      </c>
      <c r="BL391" s="19" t="s">
        <v>228</v>
      </c>
      <c r="BM391" s="217" t="s">
        <v>790</v>
      </c>
    </row>
    <row r="392" s="13" customFormat="1">
      <c r="A392" s="13"/>
      <c r="B392" s="224"/>
      <c r="C392" s="225"/>
      <c r="D392" s="226" t="s">
        <v>136</v>
      </c>
      <c r="E392" s="225"/>
      <c r="F392" s="228" t="s">
        <v>791</v>
      </c>
      <c r="G392" s="225"/>
      <c r="H392" s="229">
        <v>11.34</v>
      </c>
      <c r="I392" s="230"/>
      <c r="J392" s="225"/>
      <c r="K392" s="225"/>
      <c r="L392" s="231"/>
      <c r="M392" s="232"/>
      <c r="N392" s="233"/>
      <c r="O392" s="233"/>
      <c r="P392" s="233"/>
      <c r="Q392" s="233"/>
      <c r="R392" s="233"/>
      <c r="S392" s="233"/>
      <c r="T392" s="23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5" t="s">
        <v>136</v>
      </c>
      <c r="AU392" s="235" t="s">
        <v>132</v>
      </c>
      <c r="AV392" s="13" t="s">
        <v>132</v>
      </c>
      <c r="AW392" s="13" t="s">
        <v>4</v>
      </c>
      <c r="AX392" s="13" t="s">
        <v>82</v>
      </c>
      <c r="AY392" s="235" t="s">
        <v>123</v>
      </c>
    </row>
    <row r="393" s="2" customFormat="1" ht="49.05" customHeight="1">
      <c r="A393" s="40"/>
      <c r="B393" s="41"/>
      <c r="C393" s="206" t="s">
        <v>792</v>
      </c>
      <c r="D393" s="206" t="s">
        <v>126</v>
      </c>
      <c r="E393" s="207" t="s">
        <v>793</v>
      </c>
      <c r="F393" s="208" t="s">
        <v>794</v>
      </c>
      <c r="G393" s="209" t="s">
        <v>210</v>
      </c>
      <c r="H393" s="210">
        <v>1.657</v>
      </c>
      <c r="I393" s="211"/>
      <c r="J393" s="212">
        <f>ROUND(I393*H393,2)</f>
        <v>0</v>
      </c>
      <c r="K393" s="208" t="s">
        <v>130</v>
      </c>
      <c r="L393" s="46"/>
      <c r="M393" s="213" t="s">
        <v>19</v>
      </c>
      <c r="N393" s="214" t="s">
        <v>46</v>
      </c>
      <c r="O393" s="86"/>
      <c r="P393" s="215">
        <f>O393*H393</f>
        <v>0</v>
      </c>
      <c r="Q393" s="215">
        <v>0</v>
      </c>
      <c r="R393" s="215">
        <f>Q393*H393</f>
        <v>0</v>
      </c>
      <c r="S393" s="215">
        <v>0</v>
      </c>
      <c r="T393" s="216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7" t="s">
        <v>228</v>
      </c>
      <c r="AT393" s="217" t="s">
        <v>126</v>
      </c>
      <c r="AU393" s="217" t="s">
        <v>132</v>
      </c>
      <c r="AY393" s="19" t="s">
        <v>123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9" t="s">
        <v>132</v>
      </c>
      <c r="BK393" s="218">
        <f>ROUND(I393*H393,2)</f>
        <v>0</v>
      </c>
      <c r="BL393" s="19" t="s">
        <v>228</v>
      </c>
      <c r="BM393" s="217" t="s">
        <v>795</v>
      </c>
    </row>
    <row r="394" s="2" customFormat="1">
      <c r="A394" s="40"/>
      <c r="B394" s="41"/>
      <c r="C394" s="42"/>
      <c r="D394" s="219" t="s">
        <v>134</v>
      </c>
      <c r="E394" s="42"/>
      <c r="F394" s="220" t="s">
        <v>796</v>
      </c>
      <c r="G394" s="42"/>
      <c r="H394" s="42"/>
      <c r="I394" s="221"/>
      <c r="J394" s="42"/>
      <c r="K394" s="42"/>
      <c r="L394" s="46"/>
      <c r="M394" s="222"/>
      <c r="N394" s="223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134</v>
      </c>
      <c r="AU394" s="19" t="s">
        <v>132</v>
      </c>
    </row>
    <row r="395" s="12" customFormat="1" ht="22.8" customHeight="1">
      <c r="A395" s="12"/>
      <c r="B395" s="190"/>
      <c r="C395" s="191"/>
      <c r="D395" s="192" t="s">
        <v>73</v>
      </c>
      <c r="E395" s="204" t="s">
        <v>797</v>
      </c>
      <c r="F395" s="204" t="s">
        <v>798</v>
      </c>
      <c r="G395" s="191"/>
      <c r="H395" s="191"/>
      <c r="I395" s="194"/>
      <c r="J395" s="205">
        <f>BK395</f>
        <v>0</v>
      </c>
      <c r="K395" s="191"/>
      <c r="L395" s="196"/>
      <c r="M395" s="197"/>
      <c r="N395" s="198"/>
      <c r="O395" s="198"/>
      <c r="P395" s="199">
        <f>SUM(P396:P404)</f>
        <v>0</v>
      </c>
      <c r="Q395" s="198"/>
      <c r="R395" s="199">
        <f>SUM(R396:R404)</f>
        <v>0.1277575</v>
      </c>
      <c r="S395" s="198"/>
      <c r="T395" s="200">
        <f>SUM(T396:T404)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01" t="s">
        <v>132</v>
      </c>
      <c r="AT395" s="202" t="s">
        <v>73</v>
      </c>
      <c r="AU395" s="202" t="s">
        <v>82</v>
      </c>
      <c r="AY395" s="201" t="s">
        <v>123</v>
      </c>
      <c r="BK395" s="203">
        <f>SUM(BK396:BK404)</f>
        <v>0</v>
      </c>
    </row>
    <row r="396" s="2" customFormat="1" ht="24.15" customHeight="1">
      <c r="A396" s="40"/>
      <c r="B396" s="41"/>
      <c r="C396" s="206" t="s">
        <v>799</v>
      </c>
      <c r="D396" s="206" t="s">
        <v>126</v>
      </c>
      <c r="E396" s="207" t="s">
        <v>800</v>
      </c>
      <c r="F396" s="208" t="s">
        <v>801</v>
      </c>
      <c r="G396" s="209" t="s">
        <v>129</v>
      </c>
      <c r="H396" s="210">
        <v>255.51499999999999</v>
      </c>
      <c r="I396" s="211"/>
      <c r="J396" s="212">
        <f>ROUND(I396*H396,2)</f>
        <v>0</v>
      </c>
      <c r="K396" s="208" t="s">
        <v>130</v>
      </c>
      <c r="L396" s="46"/>
      <c r="M396" s="213" t="s">
        <v>19</v>
      </c>
      <c r="N396" s="214" t="s">
        <v>46</v>
      </c>
      <c r="O396" s="86"/>
      <c r="P396" s="215">
        <f>O396*H396</f>
        <v>0</v>
      </c>
      <c r="Q396" s="215">
        <v>0</v>
      </c>
      <c r="R396" s="215">
        <f>Q396*H396</f>
        <v>0</v>
      </c>
      <c r="S396" s="215">
        <v>0</v>
      </c>
      <c r="T396" s="216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7" t="s">
        <v>228</v>
      </c>
      <c r="AT396" s="217" t="s">
        <v>126</v>
      </c>
      <c r="AU396" s="217" t="s">
        <v>132</v>
      </c>
      <c r="AY396" s="19" t="s">
        <v>123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19" t="s">
        <v>132</v>
      </c>
      <c r="BK396" s="218">
        <f>ROUND(I396*H396,2)</f>
        <v>0</v>
      </c>
      <c r="BL396" s="19" t="s">
        <v>228</v>
      </c>
      <c r="BM396" s="217" t="s">
        <v>802</v>
      </c>
    </row>
    <row r="397" s="2" customFormat="1">
      <c r="A397" s="40"/>
      <c r="B397" s="41"/>
      <c r="C397" s="42"/>
      <c r="D397" s="219" t="s">
        <v>134</v>
      </c>
      <c r="E397" s="42"/>
      <c r="F397" s="220" t="s">
        <v>803</v>
      </c>
      <c r="G397" s="42"/>
      <c r="H397" s="42"/>
      <c r="I397" s="221"/>
      <c r="J397" s="42"/>
      <c r="K397" s="42"/>
      <c r="L397" s="46"/>
      <c r="M397" s="222"/>
      <c r="N397" s="223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134</v>
      </c>
      <c r="AU397" s="19" t="s">
        <v>132</v>
      </c>
    </row>
    <row r="398" s="13" customFormat="1">
      <c r="A398" s="13"/>
      <c r="B398" s="224"/>
      <c r="C398" s="225"/>
      <c r="D398" s="226" t="s">
        <v>136</v>
      </c>
      <c r="E398" s="227" t="s">
        <v>19</v>
      </c>
      <c r="F398" s="228" t="s">
        <v>804</v>
      </c>
      <c r="G398" s="225"/>
      <c r="H398" s="229">
        <v>77.810000000000002</v>
      </c>
      <c r="I398" s="230"/>
      <c r="J398" s="225"/>
      <c r="K398" s="225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136</v>
      </c>
      <c r="AU398" s="235" t="s">
        <v>132</v>
      </c>
      <c r="AV398" s="13" t="s">
        <v>132</v>
      </c>
      <c r="AW398" s="13" t="s">
        <v>35</v>
      </c>
      <c r="AX398" s="13" t="s">
        <v>74</v>
      </c>
      <c r="AY398" s="235" t="s">
        <v>123</v>
      </c>
    </row>
    <row r="399" s="13" customFormat="1">
      <c r="A399" s="13"/>
      <c r="B399" s="224"/>
      <c r="C399" s="225"/>
      <c r="D399" s="226" t="s">
        <v>136</v>
      </c>
      <c r="E399" s="227" t="s">
        <v>19</v>
      </c>
      <c r="F399" s="228" t="s">
        <v>805</v>
      </c>
      <c r="G399" s="225"/>
      <c r="H399" s="229">
        <v>177.70500000000001</v>
      </c>
      <c r="I399" s="230"/>
      <c r="J399" s="225"/>
      <c r="K399" s="225"/>
      <c r="L399" s="231"/>
      <c r="M399" s="232"/>
      <c r="N399" s="233"/>
      <c r="O399" s="233"/>
      <c r="P399" s="233"/>
      <c r="Q399" s="233"/>
      <c r="R399" s="233"/>
      <c r="S399" s="233"/>
      <c r="T399" s="23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5" t="s">
        <v>136</v>
      </c>
      <c r="AU399" s="235" t="s">
        <v>132</v>
      </c>
      <c r="AV399" s="13" t="s">
        <v>132</v>
      </c>
      <c r="AW399" s="13" t="s">
        <v>35</v>
      </c>
      <c r="AX399" s="13" t="s">
        <v>74</v>
      </c>
      <c r="AY399" s="235" t="s">
        <v>123</v>
      </c>
    </row>
    <row r="400" s="14" customFormat="1">
      <c r="A400" s="14"/>
      <c r="B400" s="236"/>
      <c r="C400" s="237"/>
      <c r="D400" s="226" t="s">
        <v>136</v>
      </c>
      <c r="E400" s="238" t="s">
        <v>19</v>
      </c>
      <c r="F400" s="239" t="s">
        <v>197</v>
      </c>
      <c r="G400" s="237"/>
      <c r="H400" s="240">
        <v>255.51499999999999</v>
      </c>
      <c r="I400" s="241"/>
      <c r="J400" s="237"/>
      <c r="K400" s="237"/>
      <c r="L400" s="242"/>
      <c r="M400" s="243"/>
      <c r="N400" s="244"/>
      <c r="O400" s="244"/>
      <c r="P400" s="244"/>
      <c r="Q400" s="244"/>
      <c r="R400" s="244"/>
      <c r="S400" s="244"/>
      <c r="T400" s="24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6" t="s">
        <v>136</v>
      </c>
      <c r="AU400" s="246" t="s">
        <v>132</v>
      </c>
      <c r="AV400" s="14" t="s">
        <v>131</v>
      </c>
      <c r="AW400" s="14" t="s">
        <v>35</v>
      </c>
      <c r="AX400" s="14" t="s">
        <v>82</v>
      </c>
      <c r="AY400" s="246" t="s">
        <v>123</v>
      </c>
    </row>
    <row r="401" s="2" customFormat="1" ht="33" customHeight="1">
      <c r="A401" s="40"/>
      <c r="B401" s="41"/>
      <c r="C401" s="206" t="s">
        <v>806</v>
      </c>
      <c r="D401" s="206" t="s">
        <v>126</v>
      </c>
      <c r="E401" s="207" t="s">
        <v>807</v>
      </c>
      <c r="F401" s="208" t="s">
        <v>808</v>
      </c>
      <c r="G401" s="209" t="s">
        <v>129</v>
      </c>
      <c r="H401" s="210">
        <v>255.51499999999999</v>
      </c>
      <c r="I401" s="211"/>
      <c r="J401" s="212">
        <f>ROUND(I401*H401,2)</f>
        <v>0</v>
      </c>
      <c r="K401" s="208" t="s">
        <v>130</v>
      </c>
      <c r="L401" s="46"/>
      <c r="M401" s="213" t="s">
        <v>19</v>
      </c>
      <c r="N401" s="214" t="s">
        <v>46</v>
      </c>
      <c r="O401" s="86"/>
      <c r="P401" s="215">
        <f>O401*H401</f>
        <v>0</v>
      </c>
      <c r="Q401" s="215">
        <v>0.00021000000000000001</v>
      </c>
      <c r="R401" s="215">
        <f>Q401*H401</f>
        <v>0.053658150000000002</v>
      </c>
      <c r="S401" s="215">
        <v>0</v>
      </c>
      <c r="T401" s="216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7" t="s">
        <v>228</v>
      </c>
      <c r="AT401" s="217" t="s">
        <v>126</v>
      </c>
      <c r="AU401" s="217" t="s">
        <v>132</v>
      </c>
      <c r="AY401" s="19" t="s">
        <v>123</v>
      </c>
      <c r="BE401" s="218">
        <f>IF(N401="základní",J401,0)</f>
        <v>0</v>
      </c>
      <c r="BF401" s="218">
        <f>IF(N401="snížená",J401,0)</f>
        <v>0</v>
      </c>
      <c r="BG401" s="218">
        <f>IF(N401="zákl. přenesená",J401,0)</f>
        <v>0</v>
      </c>
      <c r="BH401" s="218">
        <f>IF(N401="sníž. přenesená",J401,0)</f>
        <v>0</v>
      </c>
      <c r="BI401" s="218">
        <f>IF(N401="nulová",J401,0)</f>
        <v>0</v>
      </c>
      <c r="BJ401" s="19" t="s">
        <v>132</v>
      </c>
      <c r="BK401" s="218">
        <f>ROUND(I401*H401,2)</f>
        <v>0</v>
      </c>
      <c r="BL401" s="19" t="s">
        <v>228</v>
      </c>
      <c r="BM401" s="217" t="s">
        <v>809</v>
      </c>
    </row>
    <row r="402" s="2" customFormat="1">
      <c r="A402" s="40"/>
      <c r="B402" s="41"/>
      <c r="C402" s="42"/>
      <c r="D402" s="219" t="s">
        <v>134</v>
      </c>
      <c r="E402" s="42"/>
      <c r="F402" s="220" t="s">
        <v>810</v>
      </c>
      <c r="G402" s="42"/>
      <c r="H402" s="42"/>
      <c r="I402" s="221"/>
      <c r="J402" s="42"/>
      <c r="K402" s="42"/>
      <c r="L402" s="46"/>
      <c r="M402" s="222"/>
      <c r="N402" s="223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134</v>
      </c>
      <c r="AU402" s="19" t="s">
        <v>132</v>
      </c>
    </row>
    <row r="403" s="2" customFormat="1" ht="37.8" customHeight="1">
      <c r="A403" s="40"/>
      <c r="B403" s="41"/>
      <c r="C403" s="206" t="s">
        <v>811</v>
      </c>
      <c r="D403" s="206" t="s">
        <v>126</v>
      </c>
      <c r="E403" s="207" t="s">
        <v>812</v>
      </c>
      <c r="F403" s="208" t="s">
        <v>813</v>
      </c>
      <c r="G403" s="209" t="s">
        <v>129</v>
      </c>
      <c r="H403" s="210">
        <v>255.51499999999999</v>
      </c>
      <c r="I403" s="211"/>
      <c r="J403" s="212">
        <f>ROUND(I403*H403,2)</f>
        <v>0</v>
      </c>
      <c r="K403" s="208" t="s">
        <v>130</v>
      </c>
      <c r="L403" s="46"/>
      <c r="M403" s="213" t="s">
        <v>19</v>
      </c>
      <c r="N403" s="214" t="s">
        <v>46</v>
      </c>
      <c r="O403" s="86"/>
      <c r="P403" s="215">
        <f>O403*H403</f>
        <v>0</v>
      </c>
      <c r="Q403" s="215">
        <v>0.00029</v>
      </c>
      <c r="R403" s="215">
        <f>Q403*H403</f>
        <v>0.074099349999999994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228</v>
      </c>
      <c r="AT403" s="217" t="s">
        <v>126</v>
      </c>
      <c r="AU403" s="217" t="s">
        <v>132</v>
      </c>
      <c r="AY403" s="19" t="s">
        <v>123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132</v>
      </c>
      <c r="BK403" s="218">
        <f>ROUND(I403*H403,2)</f>
        <v>0</v>
      </c>
      <c r="BL403" s="19" t="s">
        <v>228</v>
      </c>
      <c r="BM403" s="217" t="s">
        <v>814</v>
      </c>
    </row>
    <row r="404" s="2" customFormat="1">
      <c r="A404" s="40"/>
      <c r="B404" s="41"/>
      <c r="C404" s="42"/>
      <c r="D404" s="219" t="s">
        <v>134</v>
      </c>
      <c r="E404" s="42"/>
      <c r="F404" s="220" t="s">
        <v>815</v>
      </c>
      <c r="G404" s="42"/>
      <c r="H404" s="42"/>
      <c r="I404" s="221"/>
      <c r="J404" s="42"/>
      <c r="K404" s="42"/>
      <c r="L404" s="46"/>
      <c r="M404" s="270"/>
      <c r="N404" s="271"/>
      <c r="O404" s="272"/>
      <c r="P404" s="272"/>
      <c r="Q404" s="272"/>
      <c r="R404" s="272"/>
      <c r="S404" s="272"/>
      <c r="T404" s="273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134</v>
      </c>
      <c r="AU404" s="19" t="s">
        <v>132</v>
      </c>
    </row>
    <row r="405" s="2" customFormat="1" ht="6.96" customHeight="1">
      <c r="A405" s="40"/>
      <c r="B405" s="61"/>
      <c r="C405" s="62"/>
      <c r="D405" s="62"/>
      <c r="E405" s="62"/>
      <c r="F405" s="62"/>
      <c r="G405" s="62"/>
      <c r="H405" s="62"/>
      <c r="I405" s="62"/>
      <c r="J405" s="62"/>
      <c r="K405" s="62"/>
      <c r="L405" s="46"/>
      <c r="M405" s="40"/>
      <c r="O405" s="40"/>
      <c r="P405" s="40"/>
      <c r="Q405" s="40"/>
      <c r="R405" s="40"/>
      <c r="S405" s="40"/>
      <c r="T405" s="40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</row>
  </sheetData>
  <sheetProtection sheet="1" autoFilter="0" formatColumns="0" formatRows="0" objects="1" scenarios="1" spinCount="100000" saltValue="KwMqnCr1YunYs1KHc1wLbPSWKGrOUsOjqrGSNHsNbTDhakcLAxDbO8x1RV+6/1HYkWcjDra+VfnFLPonSW/ouw==" hashValue="krhwkcFJ3ZKgc7xysoYop7lryWiG/+WylqFjvBb2Cn1Q6JHndTM7mYWMNlzo+gfWgZLvrBf7S7kGB7+5Upf6HQ==" algorithmName="SHA-512" password="CC35"/>
  <autoFilter ref="C92:K404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5_01/310271075"/>
    <hyperlink ref="F101" r:id="rId2" display="https://podminky.urs.cz/item/CS_URS_2025_01/340271041"/>
    <hyperlink ref="F105" r:id="rId3" display="https://podminky.urs.cz/item/CS_URS_2025_01/342291112"/>
    <hyperlink ref="F108" r:id="rId4" display="https://podminky.urs.cz/item/CS_URS_2025_01/342291121"/>
    <hyperlink ref="F112" r:id="rId5" display="https://podminky.urs.cz/item/CS_URS_2025_01/619991005"/>
    <hyperlink ref="F118" r:id="rId6" display="https://podminky.urs.cz/item/CS_URS_2025_01/612131121"/>
    <hyperlink ref="F128" r:id="rId7" display="https://podminky.urs.cz/item/CS_URS_2025_01/612142001"/>
    <hyperlink ref="F134" r:id="rId8" display="https://podminky.urs.cz/item/CS_URS_2025_01/612321141"/>
    <hyperlink ref="F143" r:id="rId9" display="https://podminky.urs.cz/item/CS_URS_2025_01/612325302"/>
    <hyperlink ref="F146" r:id="rId10" display="https://podminky.urs.cz/item/CS_URS_2025_01/622143004"/>
    <hyperlink ref="F150" r:id="rId11" display="https://podminky.urs.cz/item/CS_URS_2025_01/632481213"/>
    <hyperlink ref="F155" r:id="rId12" display="https://podminky.urs.cz/item/CS_URS_2025_01/631341114"/>
    <hyperlink ref="F161" r:id="rId13" display="https://podminky.urs.cz/item/CS_URS_2025_01/998011002"/>
    <hyperlink ref="F165" r:id="rId14" display="https://podminky.urs.cz/item/CS_URS_2025_01/713121111"/>
    <hyperlink ref="F172" r:id="rId15" display="https://podminky.urs.cz/item/CS_URS_2025_01/713121112"/>
    <hyperlink ref="F181" r:id="rId16" display="https://podminky.urs.cz/item/CS_URS_2025_01/998713102"/>
    <hyperlink ref="F184" r:id="rId17" display="https://podminky.urs.cz/item/CS_URS_2025_01/762526110"/>
    <hyperlink ref="F198" r:id="rId18" display="https://podminky.urs.cz/item/CS_URS_2025_01/762511173"/>
    <hyperlink ref="F200" r:id="rId19" display="https://podminky.urs.cz/item/CS_URS_2025_01/998762102"/>
    <hyperlink ref="F203" r:id="rId20" display="https://podminky.urs.cz/item/CS_URS_2025_01/763111433"/>
    <hyperlink ref="F207" r:id="rId21" display="https://podminky.urs.cz/item/CS_URS_2025_01/763121590"/>
    <hyperlink ref="F211" r:id="rId22" display="https://podminky.urs.cz/item/CS_URS_2025_01/763131411"/>
    <hyperlink ref="F219" r:id="rId23" display="https://podminky.urs.cz/item/CS_URS_2025_01/763131451"/>
    <hyperlink ref="F222" r:id="rId24" display="https://podminky.urs.cz/item/CS_URS_2025_01/763131771"/>
    <hyperlink ref="F233" r:id="rId25" display="https://podminky.urs.cz/item/CS_URS_2025_01/998763302"/>
    <hyperlink ref="F236" r:id="rId26" display="https://podminky.urs.cz/item/CS_URS_2025_01/764226444"/>
    <hyperlink ref="F240" r:id="rId27" display="https://podminky.urs.cz/item/CS_URS_2025_01/998764102"/>
    <hyperlink ref="F247" r:id="rId28" display="https://podminky.urs.cz/item/CS_URS_2025_01/766660001"/>
    <hyperlink ref="F250" r:id="rId29" display="https://podminky.urs.cz/item/CS_URS_2025_01/642945111"/>
    <hyperlink ref="F254" r:id="rId30" display="https://podminky.urs.cz/item/CS_URS_2025_01/766660171"/>
    <hyperlink ref="F259" r:id="rId31" display="https://podminky.urs.cz/item/CS_URS_2025_01/766660172"/>
    <hyperlink ref="F264" r:id="rId32" display="https://podminky.urs.cz/item/CS_URS_2025_01/766682111"/>
    <hyperlink ref="F269" r:id="rId33" display="https://podminky.urs.cz/item/CS_URS_2025_01/766682113"/>
    <hyperlink ref="F274" r:id="rId34" display="https://podminky.urs.cz/item/CS_URS_2025_01/766694126"/>
    <hyperlink ref="F282" r:id="rId35" display="https://podminky.urs.cz/item/CS_URS_2025_01/998766102"/>
    <hyperlink ref="F285" r:id="rId36" display="https://podminky.urs.cz/item/CS_URS_2025_01/771111011"/>
    <hyperlink ref="F290" r:id="rId37" display="https://podminky.urs.cz/item/CS_URS_2025_01/771121011"/>
    <hyperlink ref="F292" r:id="rId38" display="https://podminky.urs.cz/item/CS_URS_2025_01/771591112"/>
    <hyperlink ref="F294" r:id="rId39" display="https://podminky.urs.cz/item/CS_URS_2025_01/771591241"/>
    <hyperlink ref="F299" r:id="rId40" display="https://podminky.urs.cz/item/CS_URS_2025_01/771591242"/>
    <hyperlink ref="F302" r:id="rId41" display="https://podminky.urs.cz/item/CS_URS_2025_01/771591264"/>
    <hyperlink ref="F307" r:id="rId42" display="https://podminky.urs.cz/item/CS_URS_2025_01/771575636"/>
    <hyperlink ref="F309" r:id="rId43" display="https://podminky.urs.cz/item/CS_URS_2025_01/771474613"/>
    <hyperlink ref="F317" r:id="rId44" display="https://podminky.urs.cz/item/CS_URS_2025_01/771161022"/>
    <hyperlink ref="F321" r:id="rId45" display="https://podminky.urs.cz/item/CS_URS_2025_01/998771102"/>
    <hyperlink ref="F324" r:id="rId46" display="https://podminky.urs.cz/item/CS_URS_2025_01/776111311"/>
    <hyperlink ref="F331" r:id="rId47" display="https://podminky.urs.cz/item/CS_URS_2025_01/776121112"/>
    <hyperlink ref="F333" r:id="rId48" display="https://podminky.urs.cz/item/CS_URS_2025_01/776251311"/>
    <hyperlink ref="F335" r:id="rId49" display="https://podminky.urs.cz/item/CS_URS_2025_01/776411222"/>
    <hyperlink ref="F342" r:id="rId50" display="https://podminky.urs.cz/item/CS_URS_2025_01/776411223"/>
    <hyperlink ref="F349" r:id="rId51" display="https://podminky.urs.cz/item/CS_URS_2025_01/776411224"/>
    <hyperlink ref="F359" r:id="rId52" display="https://podminky.urs.cz/item/CS_URS_2025_01/998776102"/>
    <hyperlink ref="F362" r:id="rId53" display="https://podminky.urs.cz/item/CS_URS_2025_01/781111011"/>
    <hyperlink ref="F367" r:id="rId54" display="https://podminky.urs.cz/item/CS_URS_2025_01/781121011"/>
    <hyperlink ref="F369" r:id="rId55" display="https://podminky.urs.cz/item/CS_URS_2025_01/781151031"/>
    <hyperlink ref="F371" r:id="rId56" display="https://podminky.urs.cz/item/CS_URS_2025_01/781151041"/>
    <hyperlink ref="F374" r:id="rId57" display="https://podminky.urs.cz/item/CS_URS_2025_01/781131112"/>
    <hyperlink ref="F377" r:id="rId58" display="https://podminky.urs.cz/item/CS_URS_2025_01/781472214"/>
    <hyperlink ref="F381" r:id="rId59" display="https://podminky.urs.cz/item/CS_URS_2025_01/781492211"/>
    <hyperlink ref="F389" r:id="rId60" display="https://podminky.urs.cz/item/CS_URS_2025_01/781492251"/>
    <hyperlink ref="F394" r:id="rId61" display="https://podminky.urs.cz/item/CS_URS_2025_01/998781102"/>
    <hyperlink ref="F397" r:id="rId62" display="https://podminky.urs.cz/item/CS_URS_2025_01/784111001"/>
    <hyperlink ref="F402" r:id="rId63" display="https://podminky.urs.cz/item/CS_URS_2025_01/784181101"/>
    <hyperlink ref="F404" r:id="rId64" display="https://podminky.urs.cz/item/CS_URS_2025_01/7842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STAVEBNÍ ÚPRAVA BYTU - K MUZEU 294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816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6. 3. 2025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ROUND((SUM(BE82:BE91)),  2)</f>
        <v>0</v>
      </c>
      <c r="G33" s="40"/>
      <c r="H33" s="40"/>
      <c r="I33" s="150">
        <v>0.20999999999999999</v>
      </c>
      <c r="J33" s="149">
        <f>ROUND(((SUM(BE82:BE91))*I33),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ROUND((SUM(BF82:BF91)),  2)</f>
        <v>0</v>
      </c>
      <c r="G34" s="40"/>
      <c r="H34" s="40"/>
      <c r="I34" s="150">
        <v>0.12</v>
      </c>
      <c r="J34" s="149">
        <f>ROUND(((SUM(BF82:BF91))*I34),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ROUND((SUM(BG82:BG91)),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ROUND((SUM(BH82:BH91)),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ROUND((SUM(BI82:BI91)),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STAVEBNÍ ÚPRAVA BYTU - K MUZEU 294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 Muzeu č.p. 294</v>
      </c>
      <c r="G52" s="42"/>
      <c r="H52" s="42"/>
      <c r="I52" s="34" t="s">
        <v>23</v>
      </c>
      <c r="J52" s="74" t="str">
        <f>IF(J12="","",J12)</f>
        <v>6. 3. 2025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Město Petřvald</v>
      </c>
      <c r="G54" s="42"/>
      <c r="H54" s="42"/>
      <c r="I54" s="34" t="s">
        <v>32</v>
      </c>
      <c r="J54" s="38" t="str">
        <f>E21</f>
        <v>Stavební a rozvojová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817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818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819</v>
      </c>
      <c r="E62" s="176"/>
      <c r="F62" s="176"/>
      <c r="G62" s="176"/>
      <c r="H62" s="176"/>
      <c r="I62" s="176"/>
      <c r="J62" s="177">
        <f>J87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108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STAVEBNÍ ÚPRAVA BYTU - K MUZEU 294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91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03 - Vedlejší rozpočtové náklady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 Muzeu č.p. 294</v>
      </c>
      <c r="G76" s="42"/>
      <c r="H76" s="42"/>
      <c r="I76" s="34" t="s">
        <v>23</v>
      </c>
      <c r="J76" s="74" t="str">
        <f>IF(J12="","",J12)</f>
        <v>6. 3. 2025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25</v>
      </c>
      <c r="D78" s="42"/>
      <c r="E78" s="42"/>
      <c r="F78" s="29" t="str">
        <f>E15</f>
        <v>Město Petřvald</v>
      </c>
      <c r="G78" s="42"/>
      <c r="H78" s="42"/>
      <c r="I78" s="34" t="s">
        <v>32</v>
      </c>
      <c r="J78" s="38" t="str">
        <f>E21</f>
        <v>Stavební a rozvojová s.r.o.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30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109</v>
      </c>
      <c r="D81" s="182" t="s">
        <v>59</v>
      </c>
      <c r="E81" s="182" t="s">
        <v>55</v>
      </c>
      <c r="F81" s="182" t="s">
        <v>56</v>
      </c>
      <c r="G81" s="182" t="s">
        <v>110</v>
      </c>
      <c r="H81" s="182" t="s">
        <v>111</v>
      </c>
      <c r="I81" s="182" t="s">
        <v>112</v>
      </c>
      <c r="J81" s="182" t="s">
        <v>95</v>
      </c>
      <c r="K81" s="183" t="s">
        <v>113</v>
      </c>
      <c r="L81" s="184"/>
      <c r="M81" s="94" t="s">
        <v>19</v>
      </c>
      <c r="N81" s="95" t="s">
        <v>44</v>
      </c>
      <c r="O81" s="95" t="s">
        <v>114</v>
      </c>
      <c r="P81" s="95" t="s">
        <v>115</v>
      </c>
      <c r="Q81" s="95" t="s">
        <v>116</v>
      </c>
      <c r="R81" s="95" t="s">
        <v>117</v>
      </c>
      <c r="S81" s="95" t="s">
        <v>118</v>
      </c>
      <c r="T81" s="96" t="s">
        <v>119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120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0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73</v>
      </c>
      <c r="AU82" s="19" t="s">
        <v>96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73</v>
      </c>
      <c r="E83" s="193" t="s">
        <v>820</v>
      </c>
      <c r="F83" s="193" t="s">
        <v>88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P84+P87</f>
        <v>0</v>
      </c>
      <c r="Q83" s="198"/>
      <c r="R83" s="199">
        <f>R84+R87</f>
        <v>0</v>
      </c>
      <c r="S83" s="198"/>
      <c r="T83" s="200">
        <f>T84+T87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155</v>
      </c>
      <c r="AT83" s="202" t="s">
        <v>73</v>
      </c>
      <c r="AU83" s="202" t="s">
        <v>74</v>
      </c>
      <c r="AY83" s="201" t="s">
        <v>123</v>
      </c>
      <c r="BK83" s="203">
        <f>BK84+BK87</f>
        <v>0</v>
      </c>
    </row>
    <row r="84" s="12" customFormat="1" ht="22.8" customHeight="1">
      <c r="A84" s="12"/>
      <c r="B84" s="190"/>
      <c r="C84" s="191"/>
      <c r="D84" s="192" t="s">
        <v>73</v>
      </c>
      <c r="E84" s="204" t="s">
        <v>821</v>
      </c>
      <c r="F84" s="204" t="s">
        <v>822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SUM(P85:P86)</f>
        <v>0</v>
      </c>
      <c r="Q84" s="198"/>
      <c r="R84" s="199">
        <f>SUM(R85:R86)</f>
        <v>0</v>
      </c>
      <c r="S84" s="198"/>
      <c r="T84" s="200">
        <f>SUM(T85:T86)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155</v>
      </c>
      <c r="AT84" s="202" t="s">
        <v>73</v>
      </c>
      <c r="AU84" s="202" t="s">
        <v>82</v>
      </c>
      <c r="AY84" s="201" t="s">
        <v>123</v>
      </c>
      <c r="BK84" s="203">
        <f>SUM(BK85:BK86)</f>
        <v>0</v>
      </c>
    </row>
    <row r="85" s="2" customFormat="1" ht="16.5" customHeight="1">
      <c r="A85" s="40"/>
      <c r="B85" s="41"/>
      <c r="C85" s="206" t="s">
        <v>82</v>
      </c>
      <c r="D85" s="206" t="s">
        <v>126</v>
      </c>
      <c r="E85" s="207" t="s">
        <v>823</v>
      </c>
      <c r="F85" s="208" t="s">
        <v>824</v>
      </c>
      <c r="G85" s="209" t="s">
        <v>245</v>
      </c>
      <c r="H85" s="210">
        <v>1</v>
      </c>
      <c r="I85" s="211"/>
      <c r="J85" s="212">
        <f>ROUND(I85*H85,2)</f>
        <v>0</v>
      </c>
      <c r="K85" s="208" t="s">
        <v>130</v>
      </c>
      <c r="L85" s="46"/>
      <c r="M85" s="213" t="s">
        <v>19</v>
      </c>
      <c r="N85" s="214" t="s">
        <v>46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825</v>
      </c>
      <c r="AT85" s="217" t="s">
        <v>126</v>
      </c>
      <c r="AU85" s="217" t="s">
        <v>132</v>
      </c>
      <c r="AY85" s="19" t="s">
        <v>123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132</v>
      </c>
      <c r="BK85" s="218">
        <f>ROUND(I85*H85,2)</f>
        <v>0</v>
      </c>
      <c r="BL85" s="19" t="s">
        <v>825</v>
      </c>
      <c r="BM85" s="217" t="s">
        <v>826</v>
      </c>
    </row>
    <row r="86" s="2" customFormat="1">
      <c r="A86" s="40"/>
      <c r="B86" s="41"/>
      <c r="C86" s="42"/>
      <c r="D86" s="219" t="s">
        <v>134</v>
      </c>
      <c r="E86" s="42"/>
      <c r="F86" s="220" t="s">
        <v>827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134</v>
      </c>
      <c r="AU86" s="19" t="s">
        <v>132</v>
      </c>
    </row>
    <row r="87" s="12" customFormat="1" ht="22.8" customHeight="1">
      <c r="A87" s="12"/>
      <c r="B87" s="190"/>
      <c r="C87" s="191"/>
      <c r="D87" s="192" t="s">
        <v>73</v>
      </c>
      <c r="E87" s="204" t="s">
        <v>828</v>
      </c>
      <c r="F87" s="204" t="s">
        <v>829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SUM(P88:P91)</f>
        <v>0</v>
      </c>
      <c r="Q87" s="198"/>
      <c r="R87" s="199">
        <f>SUM(R88:R91)</f>
        <v>0</v>
      </c>
      <c r="S87" s="198"/>
      <c r="T87" s="200">
        <f>SUM(T88:T91)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155</v>
      </c>
      <c r="AT87" s="202" t="s">
        <v>73</v>
      </c>
      <c r="AU87" s="202" t="s">
        <v>82</v>
      </c>
      <c r="AY87" s="201" t="s">
        <v>123</v>
      </c>
      <c r="BK87" s="203">
        <f>SUM(BK88:BK91)</f>
        <v>0</v>
      </c>
    </row>
    <row r="88" s="2" customFormat="1" ht="16.5" customHeight="1">
      <c r="A88" s="40"/>
      <c r="B88" s="41"/>
      <c r="C88" s="206" t="s">
        <v>132</v>
      </c>
      <c r="D88" s="206" t="s">
        <v>126</v>
      </c>
      <c r="E88" s="207" t="s">
        <v>830</v>
      </c>
      <c r="F88" s="208" t="s">
        <v>829</v>
      </c>
      <c r="G88" s="209" t="s">
        <v>245</v>
      </c>
      <c r="H88" s="210">
        <v>1</v>
      </c>
      <c r="I88" s="211"/>
      <c r="J88" s="212">
        <f>ROUND(I88*H88,2)</f>
        <v>0</v>
      </c>
      <c r="K88" s="208" t="s">
        <v>130</v>
      </c>
      <c r="L88" s="46"/>
      <c r="M88" s="213" t="s">
        <v>19</v>
      </c>
      <c r="N88" s="214" t="s">
        <v>46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825</v>
      </c>
      <c r="AT88" s="217" t="s">
        <v>126</v>
      </c>
      <c r="AU88" s="217" t="s">
        <v>132</v>
      </c>
      <c r="AY88" s="19" t="s">
        <v>123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132</v>
      </c>
      <c r="BK88" s="218">
        <f>ROUND(I88*H88,2)</f>
        <v>0</v>
      </c>
      <c r="BL88" s="19" t="s">
        <v>825</v>
      </c>
      <c r="BM88" s="217" t="s">
        <v>831</v>
      </c>
    </row>
    <row r="89" s="2" customFormat="1">
      <c r="A89" s="40"/>
      <c r="B89" s="41"/>
      <c r="C89" s="42"/>
      <c r="D89" s="219" t="s">
        <v>134</v>
      </c>
      <c r="E89" s="42"/>
      <c r="F89" s="220" t="s">
        <v>832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134</v>
      </c>
      <c r="AU89" s="19" t="s">
        <v>132</v>
      </c>
    </row>
    <row r="90" s="2" customFormat="1" ht="16.5" customHeight="1">
      <c r="A90" s="40"/>
      <c r="B90" s="41"/>
      <c r="C90" s="206" t="s">
        <v>144</v>
      </c>
      <c r="D90" s="206" t="s">
        <v>126</v>
      </c>
      <c r="E90" s="207" t="s">
        <v>833</v>
      </c>
      <c r="F90" s="208" t="s">
        <v>834</v>
      </c>
      <c r="G90" s="209" t="s">
        <v>245</v>
      </c>
      <c r="H90" s="210">
        <v>1</v>
      </c>
      <c r="I90" s="211"/>
      <c r="J90" s="212">
        <f>ROUND(I90*H90,2)</f>
        <v>0</v>
      </c>
      <c r="K90" s="208" t="s">
        <v>130</v>
      </c>
      <c r="L90" s="46"/>
      <c r="M90" s="213" t="s">
        <v>19</v>
      </c>
      <c r="N90" s="214" t="s">
        <v>46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825</v>
      </c>
      <c r="AT90" s="217" t="s">
        <v>126</v>
      </c>
      <c r="AU90" s="217" t="s">
        <v>132</v>
      </c>
      <c r="AY90" s="19" t="s">
        <v>123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132</v>
      </c>
      <c r="BK90" s="218">
        <f>ROUND(I90*H90,2)</f>
        <v>0</v>
      </c>
      <c r="BL90" s="19" t="s">
        <v>825</v>
      </c>
      <c r="BM90" s="217" t="s">
        <v>835</v>
      </c>
    </row>
    <row r="91" s="2" customFormat="1">
      <c r="A91" s="40"/>
      <c r="B91" s="41"/>
      <c r="C91" s="42"/>
      <c r="D91" s="219" t="s">
        <v>134</v>
      </c>
      <c r="E91" s="42"/>
      <c r="F91" s="220" t="s">
        <v>836</v>
      </c>
      <c r="G91" s="42"/>
      <c r="H91" s="42"/>
      <c r="I91" s="221"/>
      <c r="J91" s="42"/>
      <c r="K91" s="42"/>
      <c r="L91" s="46"/>
      <c r="M91" s="270"/>
      <c r="N91" s="271"/>
      <c r="O91" s="272"/>
      <c r="P91" s="272"/>
      <c r="Q91" s="272"/>
      <c r="R91" s="272"/>
      <c r="S91" s="272"/>
      <c r="T91" s="273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134</v>
      </c>
      <c r="AU91" s="19" t="s">
        <v>132</v>
      </c>
    </row>
    <row r="92" s="2" customFormat="1" ht="6.96" customHeight="1">
      <c r="A92" s="40"/>
      <c r="B92" s="61"/>
      <c r="C92" s="62"/>
      <c r="D92" s="62"/>
      <c r="E92" s="62"/>
      <c r="F92" s="62"/>
      <c r="G92" s="62"/>
      <c r="H92" s="62"/>
      <c r="I92" s="62"/>
      <c r="J92" s="62"/>
      <c r="K92" s="62"/>
      <c r="L92" s="46"/>
      <c r="M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</sheetData>
  <sheetProtection sheet="1" autoFilter="0" formatColumns="0" formatRows="0" objects="1" scenarios="1" spinCount="100000" saltValue="2QVKh9GIFpoVG/SOgefCpoQTMxNc2dkkqz078u19hcSuQweDm5JvgOAx/xYiBKNLEncrPfh125BEGbgTerb7Bw==" hashValue="ko9dHfLk1ONDAqDu7/XbaNcYCkT/uTEmQ8oavgoHJU8SrxJpLKrg2Lj4cOhBwa8iY/Gap+9XHYrZ9qnSmOB7WA==" algorithmName="SHA-512" password="CC35"/>
  <autoFilter ref="C81:K9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5_01/013254000"/>
    <hyperlink ref="F89" r:id="rId2" display="https://podminky.urs.cz/item/CS_URS_2025_01/030001000"/>
    <hyperlink ref="F91" r:id="rId3" display="https://podminky.urs.cz/item/CS_URS_2025_01/0343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6" customFormat="1" ht="45" customHeight="1">
      <c r="B3" s="278"/>
      <c r="C3" s="279" t="s">
        <v>837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838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839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840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841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842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843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844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845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846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847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81</v>
      </c>
      <c r="F18" s="285" t="s">
        <v>848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849</v>
      </c>
      <c r="F19" s="285" t="s">
        <v>850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851</v>
      </c>
      <c r="F20" s="285" t="s">
        <v>852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853</v>
      </c>
      <c r="F21" s="285" t="s">
        <v>854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855</v>
      </c>
      <c r="F22" s="285" t="s">
        <v>856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857</v>
      </c>
      <c r="F23" s="285" t="s">
        <v>858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859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860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861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862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863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864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865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866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867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109</v>
      </c>
      <c r="F36" s="285"/>
      <c r="G36" s="285" t="s">
        <v>868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869</v>
      </c>
      <c r="F37" s="285"/>
      <c r="G37" s="285" t="s">
        <v>870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55</v>
      </c>
      <c r="F38" s="285"/>
      <c r="G38" s="285" t="s">
        <v>871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56</v>
      </c>
      <c r="F39" s="285"/>
      <c r="G39" s="285" t="s">
        <v>872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110</v>
      </c>
      <c r="F40" s="285"/>
      <c r="G40" s="285" t="s">
        <v>873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111</v>
      </c>
      <c r="F41" s="285"/>
      <c r="G41" s="285" t="s">
        <v>874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875</v>
      </c>
      <c r="F42" s="285"/>
      <c r="G42" s="285" t="s">
        <v>876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877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878</v>
      </c>
      <c r="F44" s="285"/>
      <c r="G44" s="285" t="s">
        <v>879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113</v>
      </c>
      <c r="F45" s="285"/>
      <c r="G45" s="285" t="s">
        <v>880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881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882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883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884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885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886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887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888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889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890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891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892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893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894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895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896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897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898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899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900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901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902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903</v>
      </c>
      <c r="D76" s="303"/>
      <c r="E76" s="303"/>
      <c r="F76" s="303" t="s">
        <v>904</v>
      </c>
      <c r="G76" s="304"/>
      <c r="H76" s="303" t="s">
        <v>56</v>
      </c>
      <c r="I76" s="303" t="s">
        <v>59</v>
      </c>
      <c r="J76" s="303" t="s">
        <v>905</v>
      </c>
      <c r="K76" s="302"/>
    </row>
    <row r="77" s="1" customFormat="1" ht="17.25" customHeight="1">
      <c r="B77" s="300"/>
      <c r="C77" s="305" t="s">
        <v>906</v>
      </c>
      <c r="D77" s="305"/>
      <c r="E77" s="305"/>
      <c r="F77" s="306" t="s">
        <v>907</v>
      </c>
      <c r="G77" s="307"/>
      <c r="H77" s="305"/>
      <c r="I77" s="305"/>
      <c r="J77" s="305" t="s">
        <v>908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55</v>
      </c>
      <c r="D79" s="310"/>
      <c r="E79" s="310"/>
      <c r="F79" s="311" t="s">
        <v>909</v>
      </c>
      <c r="G79" s="312"/>
      <c r="H79" s="288" t="s">
        <v>910</v>
      </c>
      <c r="I79" s="288" t="s">
        <v>911</v>
      </c>
      <c r="J79" s="288">
        <v>20</v>
      </c>
      <c r="K79" s="302"/>
    </row>
    <row r="80" s="1" customFormat="1" ht="15" customHeight="1">
      <c r="B80" s="300"/>
      <c r="C80" s="288" t="s">
        <v>912</v>
      </c>
      <c r="D80" s="288"/>
      <c r="E80" s="288"/>
      <c r="F80" s="311" t="s">
        <v>909</v>
      </c>
      <c r="G80" s="312"/>
      <c r="H80" s="288" t="s">
        <v>913</v>
      </c>
      <c r="I80" s="288" t="s">
        <v>911</v>
      </c>
      <c r="J80" s="288">
        <v>120</v>
      </c>
      <c r="K80" s="302"/>
    </row>
    <row r="81" s="1" customFormat="1" ht="15" customHeight="1">
      <c r="B81" s="313"/>
      <c r="C81" s="288" t="s">
        <v>914</v>
      </c>
      <c r="D81" s="288"/>
      <c r="E81" s="288"/>
      <c r="F81" s="311" t="s">
        <v>915</v>
      </c>
      <c r="G81" s="312"/>
      <c r="H81" s="288" t="s">
        <v>916</v>
      </c>
      <c r="I81" s="288" t="s">
        <v>911</v>
      </c>
      <c r="J81" s="288">
        <v>50</v>
      </c>
      <c r="K81" s="302"/>
    </row>
    <row r="82" s="1" customFormat="1" ht="15" customHeight="1">
      <c r="B82" s="313"/>
      <c r="C82" s="288" t="s">
        <v>917</v>
      </c>
      <c r="D82" s="288"/>
      <c r="E82" s="288"/>
      <c r="F82" s="311" t="s">
        <v>909</v>
      </c>
      <c r="G82" s="312"/>
      <c r="H82" s="288" t="s">
        <v>918</v>
      </c>
      <c r="I82" s="288" t="s">
        <v>919</v>
      </c>
      <c r="J82" s="288"/>
      <c r="K82" s="302"/>
    </row>
    <row r="83" s="1" customFormat="1" ht="15" customHeight="1">
      <c r="B83" s="313"/>
      <c r="C83" s="314" t="s">
        <v>920</v>
      </c>
      <c r="D83" s="314"/>
      <c r="E83" s="314"/>
      <c r="F83" s="315" t="s">
        <v>915</v>
      </c>
      <c r="G83" s="314"/>
      <c r="H83" s="314" t="s">
        <v>921</v>
      </c>
      <c r="I83" s="314" t="s">
        <v>911</v>
      </c>
      <c r="J83" s="314">
        <v>15</v>
      </c>
      <c r="K83" s="302"/>
    </row>
    <row r="84" s="1" customFormat="1" ht="15" customHeight="1">
      <c r="B84" s="313"/>
      <c r="C84" s="314" t="s">
        <v>922</v>
      </c>
      <c r="D84" s="314"/>
      <c r="E84" s="314"/>
      <c r="F84" s="315" t="s">
        <v>915</v>
      </c>
      <c r="G84" s="314"/>
      <c r="H84" s="314" t="s">
        <v>923</v>
      </c>
      <c r="I84" s="314" t="s">
        <v>911</v>
      </c>
      <c r="J84" s="314">
        <v>15</v>
      </c>
      <c r="K84" s="302"/>
    </row>
    <row r="85" s="1" customFormat="1" ht="15" customHeight="1">
      <c r="B85" s="313"/>
      <c r="C85" s="314" t="s">
        <v>924</v>
      </c>
      <c r="D85" s="314"/>
      <c r="E85" s="314"/>
      <c r="F85" s="315" t="s">
        <v>915</v>
      </c>
      <c r="G85" s="314"/>
      <c r="H85" s="314" t="s">
        <v>925</v>
      </c>
      <c r="I85" s="314" t="s">
        <v>911</v>
      </c>
      <c r="J85" s="314">
        <v>20</v>
      </c>
      <c r="K85" s="302"/>
    </row>
    <row r="86" s="1" customFormat="1" ht="15" customHeight="1">
      <c r="B86" s="313"/>
      <c r="C86" s="314" t="s">
        <v>926</v>
      </c>
      <c r="D86" s="314"/>
      <c r="E86" s="314"/>
      <c r="F86" s="315" t="s">
        <v>915</v>
      </c>
      <c r="G86" s="314"/>
      <c r="H86" s="314" t="s">
        <v>927</v>
      </c>
      <c r="I86" s="314" t="s">
        <v>911</v>
      </c>
      <c r="J86" s="314">
        <v>20</v>
      </c>
      <c r="K86" s="302"/>
    </row>
    <row r="87" s="1" customFormat="1" ht="15" customHeight="1">
      <c r="B87" s="313"/>
      <c r="C87" s="288" t="s">
        <v>928</v>
      </c>
      <c r="D87" s="288"/>
      <c r="E87" s="288"/>
      <c r="F87" s="311" t="s">
        <v>915</v>
      </c>
      <c r="G87" s="312"/>
      <c r="H87" s="288" t="s">
        <v>929</v>
      </c>
      <c r="I87" s="288" t="s">
        <v>911</v>
      </c>
      <c r="J87" s="288">
        <v>50</v>
      </c>
      <c r="K87" s="302"/>
    </row>
    <row r="88" s="1" customFormat="1" ht="15" customHeight="1">
      <c r="B88" s="313"/>
      <c r="C88" s="288" t="s">
        <v>930</v>
      </c>
      <c r="D88" s="288"/>
      <c r="E88" s="288"/>
      <c r="F88" s="311" t="s">
        <v>915</v>
      </c>
      <c r="G88" s="312"/>
      <c r="H88" s="288" t="s">
        <v>931</v>
      </c>
      <c r="I88" s="288" t="s">
        <v>911</v>
      </c>
      <c r="J88" s="288">
        <v>20</v>
      </c>
      <c r="K88" s="302"/>
    </row>
    <row r="89" s="1" customFormat="1" ht="15" customHeight="1">
      <c r="B89" s="313"/>
      <c r="C89" s="288" t="s">
        <v>932</v>
      </c>
      <c r="D89" s="288"/>
      <c r="E89" s="288"/>
      <c r="F89" s="311" t="s">
        <v>915</v>
      </c>
      <c r="G89" s="312"/>
      <c r="H89" s="288" t="s">
        <v>933</v>
      </c>
      <c r="I89" s="288" t="s">
        <v>911</v>
      </c>
      <c r="J89" s="288">
        <v>20</v>
      </c>
      <c r="K89" s="302"/>
    </row>
    <row r="90" s="1" customFormat="1" ht="15" customHeight="1">
      <c r="B90" s="313"/>
      <c r="C90" s="288" t="s">
        <v>934</v>
      </c>
      <c r="D90" s="288"/>
      <c r="E90" s="288"/>
      <c r="F90" s="311" t="s">
        <v>915</v>
      </c>
      <c r="G90" s="312"/>
      <c r="H90" s="288" t="s">
        <v>935</v>
      </c>
      <c r="I90" s="288" t="s">
        <v>911</v>
      </c>
      <c r="J90" s="288">
        <v>50</v>
      </c>
      <c r="K90" s="302"/>
    </row>
    <row r="91" s="1" customFormat="1" ht="15" customHeight="1">
      <c r="B91" s="313"/>
      <c r="C91" s="288" t="s">
        <v>936</v>
      </c>
      <c r="D91" s="288"/>
      <c r="E91" s="288"/>
      <c r="F91" s="311" t="s">
        <v>915</v>
      </c>
      <c r="G91" s="312"/>
      <c r="H91" s="288" t="s">
        <v>936</v>
      </c>
      <c r="I91" s="288" t="s">
        <v>911</v>
      </c>
      <c r="J91" s="288">
        <v>50</v>
      </c>
      <c r="K91" s="302"/>
    </row>
    <row r="92" s="1" customFormat="1" ht="15" customHeight="1">
      <c r="B92" s="313"/>
      <c r="C92" s="288" t="s">
        <v>937</v>
      </c>
      <c r="D92" s="288"/>
      <c r="E92" s="288"/>
      <c r="F92" s="311" t="s">
        <v>915</v>
      </c>
      <c r="G92" s="312"/>
      <c r="H92" s="288" t="s">
        <v>938</v>
      </c>
      <c r="I92" s="288" t="s">
        <v>911</v>
      </c>
      <c r="J92" s="288">
        <v>255</v>
      </c>
      <c r="K92" s="302"/>
    </row>
    <row r="93" s="1" customFormat="1" ht="15" customHeight="1">
      <c r="B93" s="313"/>
      <c r="C93" s="288" t="s">
        <v>939</v>
      </c>
      <c r="D93" s="288"/>
      <c r="E93" s="288"/>
      <c r="F93" s="311" t="s">
        <v>909</v>
      </c>
      <c r="G93" s="312"/>
      <c r="H93" s="288" t="s">
        <v>940</v>
      </c>
      <c r="I93" s="288" t="s">
        <v>941</v>
      </c>
      <c r="J93" s="288"/>
      <c r="K93" s="302"/>
    </row>
    <row r="94" s="1" customFormat="1" ht="15" customHeight="1">
      <c r="B94" s="313"/>
      <c r="C94" s="288" t="s">
        <v>942</v>
      </c>
      <c r="D94" s="288"/>
      <c r="E94" s="288"/>
      <c r="F94" s="311" t="s">
        <v>909</v>
      </c>
      <c r="G94" s="312"/>
      <c r="H94" s="288" t="s">
        <v>943</v>
      </c>
      <c r="I94" s="288" t="s">
        <v>944</v>
      </c>
      <c r="J94" s="288"/>
      <c r="K94" s="302"/>
    </row>
    <row r="95" s="1" customFormat="1" ht="15" customHeight="1">
      <c r="B95" s="313"/>
      <c r="C95" s="288" t="s">
        <v>945</v>
      </c>
      <c r="D95" s="288"/>
      <c r="E95" s="288"/>
      <c r="F95" s="311" t="s">
        <v>909</v>
      </c>
      <c r="G95" s="312"/>
      <c r="H95" s="288" t="s">
        <v>945</v>
      </c>
      <c r="I95" s="288" t="s">
        <v>944</v>
      </c>
      <c r="J95" s="288"/>
      <c r="K95" s="302"/>
    </row>
    <row r="96" s="1" customFormat="1" ht="15" customHeight="1">
      <c r="B96" s="313"/>
      <c r="C96" s="288" t="s">
        <v>40</v>
      </c>
      <c r="D96" s="288"/>
      <c r="E96" s="288"/>
      <c r="F96" s="311" t="s">
        <v>909</v>
      </c>
      <c r="G96" s="312"/>
      <c r="H96" s="288" t="s">
        <v>946</v>
      </c>
      <c r="I96" s="288" t="s">
        <v>944</v>
      </c>
      <c r="J96" s="288"/>
      <c r="K96" s="302"/>
    </row>
    <row r="97" s="1" customFormat="1" ht="15" customHeight="1">
      <c r="B97" s="313"/>
      <c r="C97" s="288" t="s">
        <v>50</v>
      </c>
      <c r="D97" s="288"/>
      <c r="E97" s="288"/>
      <c r="F97" s="311" t="s">
        <v>909</v>
      </c>
      <c r="G97" s="312"/>
      <c r="H97" s="288" t="s">
        <v>947</v>
      </c>
      <c r="I97" s="288" t="s">
        <v>944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948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903</v>
      </c>
      <c r="D103" s="303"/>
      <c r="E103" s="303"/>
      <c r="F103" s="303" t="s">
        <v>904</v>
      </c>
      <c r="G103" s="304"/>
      <c r="H103" s="303" t="s">
        <v>56</v>
      </c>
      <c r="I103" s="303" t="s">
        <v>59</v>
      </c>
      <c r="J103" s="303" t="s">
        <v>905</v>
      </c>
      <c r="K103" s="302"/>
    </row>
    <row r="104" s="1" customFormat="1" ht="17.25" customHeight="1">
      <c r="B104" s="300"/>
      <c r="C104" s="305" t="s">
        <v>906</v>
      </c>
      <c r="D104" s="305"/>
      <c r="E104" s="305"/>
      <c r="F104" s="306" t="s">
        <v>907</v>
      </c>
      <c r="G104" s="307"/>
      <c r="H104" s="305"/>
      <c r="I104" s="305"/>
      <c r="J104" s="305" t="s">
        <v>908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55</v>
      </c>
      <c r="D106" s="310"/>
      <c r="E106" s="310"/>
      <c r="F106" s="311" t="s">
        <v>909</v>
      </c>
      <c r="G106" s="288"/>
      <c r="H106" s="288" t="s">
        <v>949</v>
      </c>
      <c r="I106" s="288" t="s">
        <v>911</v>
      </c>
      <c r="J106" s="288">
        <v>20</v>
      </c>
      <c r="K106" s="302"/>
    </row>
    <row r="107" s="1" customFormat="1" ht="15" customHeight="1">
      <c r="B107" s="300"/>
      <c r="C107" s="288" t="s">
        <v>912</v>
      </c>
      <c r="D107" s="288"/>
      <c r="E107" s="288"/>
      <c r="F107" s="311" t="s">
        <v>909</v>
      </c>
      <c r="G107" s="288"/>
      <c r="H107" s="288" t="s">
        <v>949</v>
      </c>
      <c r="I107" s="288" t="s">
        <v>911</v>
      </c>
      <c r="J107" s="288">
        <v>120</v>
      </c>
      <c r="K107" s="302"/>
    </row>
    <row r="108" s="1" customFormat="1" ht="15" customHeight="1">
      <c r="B108" s="313"/>
      <c r="C108" s="288" t="s">
        <v>914</v>
      </c>
      <c r="D108" s="288"/>
      <c r="E108" s="288"/>
      <c r="F108" s="311" t="s">
        <v>915</v>
      </c>
      <c r="G108" s="288"/>
      <c r="H108" s="288" t="s">
        <v>949</v>
      </c>
      <c r="I108" s="288" t="s">
        <v>911</v>
      </c>
      <c r="J108" s="288">
        <v>50</v>
      </c>
      <c r="K108" s="302"/>
    </row>
    <row r="109" s="1" customFormat="1" ht="15" customHeight="1">
      <c r="B109" s="313"/>
      <c r="C109" s="288" t="s">
        <v>917</v>
      </c>
      <c r="D109" s="288"/>
      <c r="E109" s="288"/>
      <c r="F109" s="311" t="s">
        <v>909</v>
      </c>
      <c r="G109" s="288"/>
      <c r="H109" s="288" t="s">
        <v>949</v>
      </c>
      <c r="I109" s="288" t="s">
        <v>919</v>
      </c>
      <c r="J109" s="288"/>
      <c r="K109" s="302"/>
    </row>
    <row r="110" s="1" customFormat="1" ht="15" customHeight="1">
      <c r="B110" s="313"/>
      <c r="C110" s="288" t="s">
        <v>928</v>
      </c>
      <c r="D110" s="288"/>
      <c r="E110" s="288"/>
      <c r="F110" s="311" t="s">
        <v>915</v>
      </c>
      <c r="G110" s="288"/>
      <c r="H110" s="288" t="s">
        <v>949</v>
      </c>
      <c r="I110" s="288" t="s">
        <v>911</v>
      </c>
      <c r="J110" s="288">
        <v>50</v>
      </c>
      <c r="K110" s="302"/>
    </row>
    <row r="111" s="1" customFormat="1" ht="15" customHeight="1">
      <c r="B111" s="313"/>
      <c r="C111" s="288" t="s">
        <v>936</v>
      </c>
      <c r="D111" s="288"/>
      <c r="E111" s="288"/>
      <c r="F111" s="311" t="s">
        <v>915</v>
      </c>
      <c r="G111" s="288"/>
      <c r="H111" s="288" t="s">
        <v>949</v>
      </c>
      <c r="I111" s="288" t="s">
        <v>911</v>
      </c>
      <c r="J111" s="288">
        <v>50</v>
      </c>
      <c r="K111" s="302"/>
    </row>
    <row r="112" s="1" customFormat="1" ht="15" customHeight="1">
      <c r="B112" s="313"/>
      <c r="C112" s="288" t="s">
        <v>934</v>
      </c>
      <c r="D112" s="288"/>
      <c r="E112" s="288"/>
      <c r="F112" s="311" t="s">
        <v>915</v>
      </c>
      <c r="G112" s="288"/>
      <c r="H112" s="288" t="s">
        <v>949</v>
      </c>
      <c r="I112" s="288" t="s">
        <v>911</v>
      </c>
      <c r="J112" s="288">
        <v>50</v>
      </c>
      <c r="K112" s="302"/>
    </row>
    <row r="113" s="1" customFormat="1" ht="15" customHeight="1">
      <c r="B113" s="313"/>
      <c r="C113" s="288" t="s">
        <v>55</v>
      </c>
      <c r="D113" s="288"/>
      <c r="E113" s="288"/>
      <c r="F113" s="311" t="s">
        <v>909</v>
      </c>
      <c r="G113" s="288"/>
      <c r="H113" s="288" t="s">
        <v>950</v>
      </c>
      <c r="I113" s="288" t="s">
        <v>911</v>
      </c>
      <c r="J113" s="288">
        <v>20</v>
      </c>
      <c r="K113" s="302"/>
    </row>
    <row r="114" s="1" customFormat="1" ht="15" customHeight="1">
      <c r="B114" s="313"/>
      <c r="C114" s="288" t="s">
        <v>951</v>
      </c>
      <c r="D114" s="288"/>
      <c r="E114" s="288"/>
      <c r="F114" s="311" t="s">
        <v>909</v>
      </c>
      <c r="G114" s="288"/>
      <c r="H114" s="288" t="s">
        <v>952</v>
      </c>
      <c r="I114" s="288" t="s">
        <v>911</v>
      </c>
      <c r="J114" s="288">
        <v>120</v>
      </c>
      <c r="K114" s="302"/>
    </row>
    <row r="115" s="1" customFormat="1" ht="15" customHeight="1">
      <c r="B115" s="313"/>
      <c r="C115" s="288" t="s">
        <v>40</v>
      </c>
      <c r="D115" s="288"/>
      <c r="E115" s="288"/>
      <c r="F115" s="311" t="s">
        <v>909</v>
      </c>
      <c r="G115" s="288"/>
      <c r="H115" s="288" t="s">
        <v>953</v>
      </c>
      <c r="I115" s="288" t="s">
        <v>944</v>
      </c>
      <c r="J115" s="288"/>
      <c r="K115" s="302"/>
    </row>
    <row r="116" s="1" customFormat="1" ht="15" customHeight="1">
      <c r="B116" s="313"/>
      <c r="C116" s="288" t="s">
        <v>50</v>
      </c>
      <c r="D116" s="288"/>
      <c r="E116" s="288"/>
      <c r="F116" s="311" t="s">
        <v>909</v>
      </c>
      <c r="G116" s="288"/>
      <c r="H116" s="288" t="s">
        <v>954</v>
      </c>
      <c r="I116" s="288" t="s">
        <v>944</v>
      </c>
      <c r="J116" s="288"/>
      <c r="K116" s="302"/>
    </row>
    <row r="117" s="1" customFormat="1" ht="15" customHeight="1">
      <c r="B117" s="313"/>
      <c r="C117" s="288" t="s">
        <v>59</v>
      </c>
      <c r="D117" s="288"/>
      <c r="E117" s="288"/>
      <c r="F117" s="311" t="s">
        <v>909</v>
      </c>
      <c r="G117" s="288"/>
      <c r="H117" s="288" t="s">
        <v>955</v>
      </c>
      <c r="I117" s="288" t="s">
        <v>956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957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903</v>
      </c>
      <c r="D123" s="303"/>
      <c r="E123" s="303"/>
      <c r="F123" s="303" t="s">
        <v>904</v>
      </c>
      <c r="G123" s="304"/>
      <c r="H123" s="303" t="s">
        <v>56</v>
      </c>
      <c r="I123" s="303" t="s">
        <v>59</v>
      </c>
      <c r="J123" s="303" t="s">
        <v>905</v>
      </c>
      <c r="K123" s="332"/>
    </row>
    <row r="124" s="1" customFormat="1" ht="17.25" customHeight="1">
      <c r="B124" s="331"/>
      <c r="C124" s="305" t="s">
        <v>906</v>
      </c>
      <c r="D124" s="305"/>
      <c r="E124" s="305"/>
      <c r="F124" s="306" t="s">
        <v>907</v>
      </c>
      <c r="G124" s="307"/>
      <c r="H124" s="305"/>
      <c r="I124" s="305"/>
      <c r="J124" s="305" t="s">
        <v>908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912</v>
      </c>
      <c r="D126" s="310"/>
      <c r="E126" s="310"/>
      <c r="F126" s="311" t="s">
        <v>909</v>
      </c>
      <c r="G126" s="288"/>
      <c r="H126" s="288" t="s">
        <v>949</v>
      </c>
      <c r="I126" s="288" t="s">
        <v>911</v>
      </c>
      <c r="J126" s="288">
        <v>120</v>
      </c>
      <c r="K126" s="336"/>
    </row>
    <row r="127" s="1" customFormat="1" ht="15" customHeight="1">
      <c r="B127" s="333"/>
      <c r="C127" s="288" t="s">
        <v>958</v>
      </c>
      <c r="D127" s="288"/>
      <c r="E127" s="288"/>
      <c r="F127" s="311" t="s">
        <v>909</v>
      </c>
      <c r="G127" s="288"/>
      <c r="H127" s="288" t="s">
        <v>959</v>
      </c>
      <c r="I127" s="288" t="s">
        <v>911</v>
      </c>
      <c r="J127" s="288" t="s">
        <v>960</v>
      </c>
      <c r="K127" s="336"/>
    </row>
    <row r="128" s="1" customFormat="1" ht="15" customHeight="1">
      <c r="B128" s="333"/>
      <c r="C128" s="288" t="s">
        <v>857</v>
      </c>
      <c r="D128" s="288"/>
      <c r="E128" s="288"/>
      <c r="F128" s="311" t="s">
        <v>909</v>
      </c>
      <c r="G128" s="288"/>
      <c r="H128" s="288" t="s">
        <v>961</v>
      </c>
      <c r="I128" s="288" t="s">
        <v>911</v>
      </c>
      <c r="J128" s="288" t="s">
        <v>960</v>
      </c>
      <c r="K128" s="336"/>
    </row>
    <row r="129" s="1" customFormat="1" ht="15" customHeight="1">
      <c r="B129" s="333"/>
      <c r="C129" s="288" t="s">
        <v>920</v>
      </c>
      <c r="D129" s="288"/>
      <c r="E129" s="288"/>
      <c r="F129" s="311" t="s">
        <v>915</v>
      </c>
      <c r="G129" s="288"/>
      <c r="H129" s="288" t="s">
        <v>921</v>
      </c>
      <c r="I129" s="288" t="s">
        <v>911</v>
      </c>
      <c r="J129" s="288">
        <v>15</v>
      </c>
      <c r="K129" s="336"/>
    </row>
    <row r="130" s="1" customFormat="1" ht="15" customHeight="1">
      <c r="B130" s="333"/>
      <c r="C130" s="314" t="s">
        <v>922</v>
      </c>
      <c r="D130" s="314"/>
      <c r="E130" s="314"/>
      <c r="F130" s="315" t="s">
        <v>915</v>
      </c>
      <c r="G130" s="314"/>
      <c r="H130" s="314" t="s">
        <v>923</v>
      </c>
      <c r="I130" s="314" t="s">
        <v>911</v>
      </c>
      <c r="J130" s="314">
        <v>15</v>
      </c>
      <c r="K130" s="336"/>
    </row>
    <row r="131" s="1" customFormat="1" ht="15" customHeight="1">
      <c r="B131" s="333"/>
      <c r="C131" s="314" t="s">
        <v>924</v>
      </c>
      <c r="D131" s="314"/>
      <c r="E131" s="314"/>
      <c r="F131" s="315" t="s">
        <v>915</v>
      </c>
      <c r="G131" s="314"/>
      <c r="H131" s="314" t="s">
        <v>925</v>
      </c>
      <c r="I131" s="314" t="s">
        <v>911</v>
      </c>
      <c r="J131" s="314">
        <v>20</v>
      </c>
      <c r="K131" s="336"/>
    </row>
    <row r="132" s="1" customFormat="1" ht="15" customHeight="1">
      <c r="B132" s="333"/>
      <c r="C132" s="314" t="s">
        <v>926</v>
      </c>
      <c r="D132" s="314"/>
      <c r="E132" s="314"/>
      <c r="F132" s="315" t="s">
        <v>915</v>
      </c>
      <c r="G132" s="314"/>
      <c r="H132" s="314" t="s">
        <v>927</v>
      </c>
      <c r="I132" s="314" t="s">
        <v>911</v>
      </c>
      <c r="J132" s="314">
        <v>20</v>
      </c>
      <c r="K132" s="336"/>
    </row>
    <row r="133" s="1" customFormat="1" ht="15" customHeight="1">
      <c r="B133" s="333"/>
      <c r="C133" s="288" t="s">
        <v>914</v>
      </c>
      <c r="D133" s="288"/>
      <c r="E133" s="288"/>
      <c r="F133" s="311" t="s">
        <v>915</v>
      </c>
      <c r="G133" s="288"/>
      <c r="H133" s="288" t="s">
        <v>949</v>
      </c>
      <c r="I133" s="288" t="s">
        <v>911</v>
      </c>
      <c r="J133" s="288">
        <v>50</v>
      </c>
      <c r="K133" s="336"/>
    </row>
    <row r="134" s="1" customFormat="1" ht="15" customHeight="1">
      <c r="B134" s="333"/>
      <c r="C134" s="288" t="s">
        <v>928</v>
      </c>
      <c r="D134" s="288"/>
      <c r="E134" s="288"/>
      <c r="F134" s="311" t="s">
        <v>915</v>
      </c>
      <c r="G134" s="288"/>
      <c r="H134" s="288" t="s">
        <v>949</v>
      </c>
      <c r="I134" s="288" t="s">
        <v>911</v>
      </c>
      <c r="J134" s="288">
        <v>50</v>
      </c>
      <c r="K134" s="336"/>
    </row>
    <row r="135" s="1" customFormat="1" ht="15" customHeight="1">
      <c r="B135" s="333"/>
      <c r="C135" s="288" t="s">
        <v>934</v>
      </c>
      <c r="D135" s="288"/>
      <c r="E135" s="288"/>
      <c r="F135" s="311" t="s">
        <v>915</v>
      </c>
      <c r="G135" s="288"/>
      <c r="H135" s="288" t="s">
        <v>949</v>
      </c>
      <c r="I135" s="288" t="s">
        <v>911</v>
      </c>
      <c r="J135" s="288">
        <v>50</v>
      </c>
      <c r="K135" s="336"/>
    </row>
    <row r="136" s="1" customFormat="1" ht="15" customHeight="1">
      <c r="B136" s="333"/>
      <c r="C136" s="288" t="s">
        <v>936</v>
      </c>
      <c r="D136" s="288"/>
      <c r="E136" s="288"/>
      <c r="F136" s="311" t="s">
        <v>915</v>
      </c>
      <c r="G136" s="288"/>
      <c r="H136" s="288" t="s">
        <v>949</v>
      </c>
      <c r="I136" s="288" t="s">
        <v>911</v>
      </c>
      <c r="J136" s="288">
        <v>50</v>
      </c>
      <c r="K136" s="336"/>
    </row>
    <row r="137" s="1" customFormat="1" ht="15" customHeight="1">
      <c r="B137" s="333"/>
      <c r="C137" s="288" t="s">
        <v>937</v>
      </c>
      <c r="D137" s="288"/>
      <c r="E137" s="288"/>
      <c r="F137" s="311" t="s">
        <v>915</v>
      </c>
      <c r="G137" s="288"/>
      <c r="H137" s="288" t="s">
        <v>962</v>
      </c>
      <c r="I137" s="288" t="s">
        <v>911</v>
      </c>
      <c r="J137" s="288">
        <v>255</v>
      </c>
      <c r="K137" s="336"/>
    </row>
    <row r="138" s="1" customFormat="1" ht="15" customHeight="1">
      <c r="B138" s="333"/>
      <c r="C138" s="288" t="s">
        <v>939</v>
      </c>
      <c r="D138" s="288"/>
      <c r="E138" s="288"/>
      <c r="F138" s="311" t="s">
        <v>909</v>
      </c>
      <c r="G138" s="288"/>
      <c r="H138" s="288" t="s">
        <v>963</v>
      </c>
      <c r="I138" s="288" t="s">
        <v>941</v>
      </c>
      <c r="J138" s="288"/>
      <c r="K138" s="336"/>
    </row>
    <row r="139" s="1" customFormat="1" ht="15" customHeight="1">
      <c r="B139" s="333"/>
      <c r="C139" s="288" t="s">
        <v>942</v>
      </c>
      <c r="D139" s="288"/>
      <c r="E139" s="288"/>
      <c r="F139" s="311" t="s">
        <v>909</v>
      </c>
      <c r="G139" s="288"/>
      <c r="H139" s="288" t="s">
        <v>964</v>
      </c>
      <c r="I139" s="288" t="s">
        <v>944</v>
      </c>
      <c r="J139" s="288"/>
      <c r="K139" s="336"/>
    </row>
    <row r="140" s="1" customFormat="1" ht="15" customHeight="1">
      <c r="B140" s="333"/>
      <c r="C140" s="288" t="s">
        <v>945</v>
      </c>
      <c r="D140" s="288"/>
      <c r="E140" s="288"/>
      <c r="F140" s="311" t="s">
        <v>909</v>
      </c>
      <c r="G140" s="288"/>
      <c r="H140" s="288" t="s">
        <v>945</v>
      </c>
      <c r="I140" s="288" t="s">
        <v>944</v>
      </c>
      <c r="J140" s="288"/>
      <c r="K140" s="336"/>
    </row>
    <row r="141" s="1" customFormat="1" ht="15" customHeight="1">
      <c r="B141" s="333"/>
      <c r="C141" s="288" t="s">
        <v>40</v>
      </c>
      <c r="D141" s="288"/>
      <c r="E141" s="288"/>
      <c r="F141" s="311" t="s">
        <v>909</v>
      </c>
      <c r="G141" s="288"/>
      <c r="H141" s="288" t="s">
        <v>965</v>
      </c>
      <c r="I141" s="288" t="s">
        <v>944</v>
      </c>
      <c r="J141" s="288"/>
      <c r="K141" s="336"/>
    </row>
    <row r="142" s="1" customFormat="1" ht="15" customHeight="1">
      <c r="B142" s="333"/>
      <c r="C142" s="288" t="s">
        <v>966</v>
      </c>
      <c r="D142" s="288"/>
      <c r="E142" s="288"/>
      <c r="F142" s="311" t="s">
        <v>909</v>
      </c>
      <c r="G142" s="288"/>
      <c r="H142" s="288" t="s">
        <v>967</v>
      </c>
      <c r="I142" s="288" t="s">
        <v>944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968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903</v>
      </c>
      <c r="D148" s="303"/>
      <c r="E148" s="303"/>
      <c r="F148" s="303" t="s">
        <v>904</v>
      </c>
      <c r="G148" s="304"/>
      <c r="H148" s="303" t="s">
        <v>56</v>
      </c>
      <c r="I148" s="303" t="s">
        <v>59</v>
      </c>
      <c r="J148" s="303" t="s">
        <v>905</v>
      </c>
      <c r="K148" s="302"/>
    </row>
    <row r="149" s="1" customFormat="1" ht="17.25" customHeight="1">
      <c r="B149" s="300"/>
      <c r="C149" s="305" t="s">
        <v>906</v>
      </c>
      <c r="D149" s="305"/>
      <c r="E149" s="305"/>
      <c r="F149" s="306" t="s">
        <v>907</v>
      </c>
      <c r="G149" s="307"/>
      <c r="H149" s="305"/>
      <c r="I149" s="305"/>
      <c r="J149" s="305" t="s">
        <v>908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912</v>
      </c>
      <c r="D151" s="288"/>
      <c r="E151" s="288"/>
      <c r="F151" s="341" t="s">
        <v>909</v>
      </c>
      <c r="G151" s="288"/>
      <c r="H151" s="340" t="s">
        <v>949</v>
      </c>
      <c r="I151" s="340" t="s">
        <v>911</v>
      </c>
      <c r="J151" s="340">
        <v>120</v>
      </c>
      <c r="K151" s="336"/>
    </row>
    <row r="152" s="1" customFormat="1" ht="15" customHeight="1">
      <c r="B152" s="313"/>
      <c r="C152" s="340" t="s">
        <v>958</v>
      </c>
      <c r="D152" s="288"/>
      <c r="E152" s="288"/>
      <c r="F152" s="341" t="s">
        <v>909</v>
      </c>
      <c r="G152" s="288"/>
      <c r="H152" s="340" t="s">
        <v>969</v>
      </c>
      <c r="I152" s="340" t="s">
        <v>911</v>
      </c>
      <c r="J152" s="340" t="s">
        <v>960</v>
      </c>
      <c r="K152" s="336"/>
    </row>
    <row r="153" s="1" customFormat="1" ht="15" customHeight="1">
      <c r="B153" s="313"/>
      <c r="C153" s="340" t="s">
        <v>857</v>
      </c>
      <c r="D153" s="288"/>
      <c r="E153" s="288"/>
      <c r="F153" s="341" t="s">
        <v>909</v>
      </c>
      <c r="G153" s="288"/>
      <c r="H153" s="340" t="s">
        <v>970</v>
      </c>
      <c r="I153" s="340" t="s">
        <v>911</v>
      </c>
      <c r="J153" s="340" t="s">
        <v>960</v>
      </c>
      <c r="K153" s="336"/>
    </row>
    <row r="154" s="1" customFormat="1" ht="15" customHeight="1">
      <c r="B154" s="313"/>
      <c r="C154" s="340" t="s">
        <v>914</v>
      </c>
      <c r="D154" s="288"/>
      <c r="E154" s="288"/>
      <c r="F154" s="341" t="s">
        <v>915</v>
      </c>
      <c r="G154" s="288"/>
      <c r="H154" s="340" t="s">
        <v>949</v>
      </c>
      <c r="I154" s="340" t="s">
        <v>911</v>
      </c>
      <c r="J154" s="340">
        <v>50</v>
      </c>
      <c r="K154" s="336"/>
    </row>
    <row r="155" s="1" customFormat="1" ht="15" customHeight="1">
      <c r="B155" s="313"/>
      <c r="C155" s="340" t="s">
        <v>917</v>
      </c>
      <c r="D155" s="288"/>
      <c r="E155" s="288"/>
      <c r="F155" s="341" t="s">
        <v>909</v>
      </c>
      <c r="G155" s="288"/>
      <c r="H155" s="340" t="s">
        <v>949</v>
      </c>
      <c r="I155" s="340" t="s">
        <v>919</v>
      </c>
      <c r="J155" s="340"/>
      <c r="K155" s="336"/>
    </row>
    <row r="156" s="1" customFormat="1" ht="15" customHeight="1">
      <c r="B156" s="313"/>
      <c r="C156" s="340" t="s">
        <v>928</v>
      </c>
      <c r="D156" s="288"/>
      <c r="E156" s="288"/>
      <c r="F156" s="341" t="s">
        <v>915</v>
      </c>
      <c r="G156" s="288"/>
      <c r="H156" s="340" t="s">
        <v>949</v>
      </c>
      <c r="I156" s="340" t="s">
        <v>911</v>
      </c>
      <c r="J156" s="340">
        <v>50</v>
      </c>
      <c r="K156" s="336"/>
    </row>
    <row r="157" s="1" customFormat="1" ht="15" customHeight="1">
      <c r="B157" s="313"/>
      <c r="C157" s="340" t="s">
        <v>936</v>
      </c>
      <c r="D157" s="288"/>
      <c r="E157" s="288"/>
      <c r="F157" s="341" t="s">
        <v>915</v>
      </c>
      <c r="G157" s="288"/>
      <c r="H157" s="340" t="s">
        <v>949</v>
      </c>
      <c r="I157" s="340" t="s">
        <v>911</v>
      </c>
      <c r="J157" s="340">
        <v>50</v>
      </c>
      <c r="K157" s="336"/>
    </row>
    <row r="158" s="1" customFormat="1" ht="15" customHeight="1">
      <c r="B158" s="313"/>
      <c r="C158" s="340" t="s">
        <v>934</v>
      </c>
      <c r="D158" s="288"/>
      <c r="E158" s="288"/>
      <c r="F158" s="341" t="s">
        <v>915</v>
      </c>
      <c r="G158" s="288"/>
      <c r="H158" s="340" t="s">
        <v>949</v>
      </c>
      <c r="I158" s="340" t="s">
        <v>911</v>
      </c>
      <c r="J158" s="340">
        <v>50</v>
      </c>
      <c r="K158" s="336"/>
    </row>
    <row r="159" s="1" customFormat="1" ht="15" customHeight="1">
      <c r="B159" s="313"/>
      <c r="C159" s="340" t="s">
        <v>94</v>
      </c>
      <c r="D159" s="288"/>
      <c r="E159" s="288"/>
      <c r="F159" s="341" t="s">
        <v>909</v>
      </c>
      <c r="G159" s="288"/>
      <c r="H159" s="340" t="s">
        <v>971</v>
      </c>
      <c r="I159" s="340" t="s">
        <v>911</v>
      </c>
      <c r="J159" s="340" t="s">
        <v>972</v>
      </c>
      <c r="K159" s="336"/>
    </row>
    <row r="160" s="1" customFormat="1" ht="15" customHeight="1">
      <c r="B160" s="313"/>
      <c r="C160" s="340" t="s">
        <v>973</v>
      </c>
      <c r="D160" s="288"/>
      <c r="E160" s="288"/>
      <c r="F160" s="341" t="s">
        <v>909</v>
      </c>
      <c r="G160" s="288"/>
      <c r="H160" s="340" t="s">
        <v>974</v>
      </c>
      <c r="I160" s="340" t="s">
        <v>944</v>
      </c>
      <c r="J160" s="340"/>
      <c r="K160" s="336"/>
    </row>
    <row r="16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975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903</v>
      </c>
      <c r="D166" s="303"/>
      <c r="E166" s="303"/>
      <c r="F166" s="303" t="s">
        <v>904</v>
      </c>
      <c r="G166" s="345"/>
      <c r="H166" s="346" t="s">
        <v>56</v>
      </c>
      <c r="I166" s="346" t="s">
        <v>59</v>
      </c>
      <c r="J166" s="303" t="s">
        <v>905</v>
      </c>
      <c r="K166" s="280"/>
    </row>
    <row r="167" s="1" customFormat="1" ht="17.25" customHeight="1">
      <c r="B167" s="281"/>
      <c r="C167" s="305" t="s">
        <v>906</v>
      </c>
      <c r="D167" s="305"/>
      <c r="E167" s="305"/>
      <c r="F167" s="306" t="s">
        <v>907</v>
      </c>
      <c r="G167" s="347"/>
      <c r="H167" s="348"/>
      <c r="I167" s="348"/>
      <c r="J167" s="305" t="s">
        <v>908</v>
      </c>
      <c r="K167" s="283"/>
    </row>
    <row r="168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="1" customFormat="1" ht="15" customHeight="1">
      <c r="B169" s="313"/>
      <c r="C169" s="288" t="s">
        <v>912</v>
      </c>
      <c r="D169" s="288"/>
      <c r="E169" s="288"/>
      <c r="F169" s="311" t="s">
        <v>909</v>
      </c>
      <c r="G169" s="288"/>
      <c r="H169" s="288" t="s">
        <v>949</v>
      </c>
      <c r="I169" s="288" t="s">
        <v>911</v>
      </c>
      <c r="J169" s="288">
        <v>120</v>
      </c>
      <c r="K169" s="336"/>
    </row>
    <row r="170" s="1" customFormat="1" ht="15" customHeight="1">
      <c r="B170" s="313"/>
      <c r="C170" s="288" t="s">
        <v>958</v>
      </c>
      <c r="D170" s="288"/>
      <c r="E170" s="288"/>
      <c r="F170" s="311" t="s">
        <v>909</v>
      </c>
      <c r="G170" s="288"/>
      <c r="H170" s="288" t="s">
        <v>959</v>
      </c>
      <c r="I170" s="288" t="s">
        <v>911</v>
      </c>
      <c r="J170" s="288" t="s">
        <v>960</v>
      </c>
      <c r="K170" s="336"/>
    </row>
    <row r="171" s="1" customFormat="1" ht="15" customHeight="1">
      <c r="B171" s="313"/>
      <c r="C171" s="288" t="s">
        <v>857</v>
      </c>
      <c r="D171" s="288"/>
      <c r="E171" s="288"/>
      <c r="F171" s="311" t="s">
        <v>909</v>
      </c>
      <c r="G171" s="288"/>
      <c r="H171" s="288" t="s">
        <v>976</v>
      </c>
      <c r="I171" s="288" t="s">
        <v>911</v>
      </c>
      <c r="J171" s="288" t="s">
        <v>960</v>
      </c>
      <c r="K171" s="336"/>
    </row>
    <row r="172" s="1" customFormat="1" ht="15" customHeight="1">
      <c r="B172" s="313"/>
      <c r="C172" s="288" t="s">
        <v>914</v>
      </c>
      <c r="D172" s="288"/>
      <c r="E172" s="288"/>
      <c r="F172" s="311" t="s">
        <v>915</v>
      </c>
      <c r="G172" s="288"/>
      <c r="H172" s="288" t="s">
        <v>976</v>
      </c>
      <c r="I172" s="288" t="s">
        <v>911</v>
      </c>
      <c r="J172" s="288">
        <v>50</v>
      </c>
      <c r="K172" s="336"/>
    </row>
    <row r="173" s="1" customFormat="1" ht="15" customHeight="1">
      <c r="B173" s="313"/>
      <c r="C173" s="288" t="s">
        <v>917</v>
      </c>
      <c r="D173" s="288"/>
      <c r="E173" s="288"/>
      <c r="F173" s="311" t="s">
        <v>909</v>
      </c>
      <c r="G173" s="288"/>
      <c r="H173" s="288" t="s">
        <v>976</v>
      </c>
      <c r="I173" s="288" t="s">
        <v>919</v>
      </c>
      <c r="J173" s="288"/>
      <c r="K173" s="336"/>
    </row>
    <row r="174" s="1" customFormat="1" ht="15" customHeight="1">
      <c r="B174" s="313"/>
      <c r="C174" s="288" t="s">
        <v>928</v>
      </c>
      <c r="D174" s="288"/>
      <c r="E174" s="288"/>
      <c r="F174" s="311" t="s">
        <v>915</v>
      </c>
      <c r="G174" s="288"/>
      <c r="H174" s="288" t="s">
        <v>976</v>
      </c>
      <c r="I174" s="288" t="s">
        <v>911</v>
      </c>
      <c r="J174" s="288">
        <v>50</v>
      </c>
      <c r="K174" s="336"/>
    </row>
    <row r="175" s="1" customFormat="1" ht="15" customHeight="1">
      <c r="B175" s="313"/>
      <c r="C175" s="288" t="s">
        <v>936</v>
      </c>
      <c r="D175" s="288"/>
      <c r="E175" s="288"/>
      <c r="F175" s="311" t="s">
        <v>915</v>
      </c>
      <c r="G175" s="288"/>
      <c r="H175" s="288" t="s">
        <v>976</v>
      </c>
      <c r="I175" s="288" t="s">
        <v>911</v>
      </c>
      <c r="J175" s="288">
        <v>50</v>
      </c>
      <c r="K175" s="336"/>
    </row>
    <row r="176" s="1" customFormat="1" ht="15" customHeight="1">
      <c r="B176" s="313"/>
      <c r="C176" s="288" t="s">
        <v>934</v>
      </c>
      <c r="D176" s="288"/>
      <c r="E176" s="288"/>
      <c r="F176" s="311" t="s">
        <v>915</v>
      </c>
      <c r="G176" s="288"/>
      <c r="H176" s="288" t="s">
        <v>976</v>
      </c>
      <c r="I176" s="288" t="s">
        <v>911</v>
      </c>
      <c r="J176" s="288">
        <v>50</v>
      </c>
      <c r="K176" s="336"/>
    </row>
    <row r="177" s="1" customFormat="1" ht="15" customHeight="1">
      <c r="B177" s="313"/>
      <c r="C177" s="288" t="s">
        <v>109</v>
      </c>
      <c r="D177" s="288"/>
      <c r="E177" s="288"/>
      <c r="F177" s="311" t="s">
        <v>909</v>
      </c>
      <c r="G177" s="288"/>
      <c r="H177" s="288" t="s">
        <v>977</v>
      </c>
      <c r="I177" s="288" t="s">
        <v>978</v>
      </c>
      <c r="J177" s="288"/>
      <c r="K177" s="336"/>
    </row>
    <row r="178" s="1" customFormat="1" ht="15" customHeight="1">
      <c r="B178" s="313"/>
      <c r="C178" s="288" t="s">
        <v>59</v>
      </c>
      <c r="D178" s="288"/>
      <c r="E178" s="288"/>
      <c r="F178" s="311" t="s">
        <v>909</v>
      </c>
      <c r="G178" s="288"/>
      <c r="H178" s="288" t="s">
        <v>979</v>
      </c>
      <c r="I178" s="288" t="s">
        <v>980</v>
      </c>
      <c r="J178" s="288">
        <v>1</v>
      </c>
      <c r="K178" s="336"/>
    </row>
    <row r="179" s="1" customFormat="1" ht="15" customHeight="1">
      <c r="B179" s="313"/>
      <c r="C179" s="288" t="s">
        <v>55</v>
      </c>
      <c r="D179" s="288"/>
      <c r="E179" s="288"/>
      <c r="F179" s="311" t="s">
        <v>909</v>
      </c>
      <c r="G179" s="288"/>
      <c r="H179" s="288" t="s">
        <v>981</v>
      </c>
      <c r="I179" s="288" t="s">
        <v>911</v>
      </c>
      <c r="J179" s="288">
        <v>20</v>
      </c>
      <c r="K179" s="336"/>
    </row>
    <row r="180" s="1" customFormat="1" ht="15" customHeight="1">
      <c r="B180" s="313"/>
      <c r="C180" s="288" t="s">
        <v>56</v>
      </c>
      <c r="D180" s="288"/>
      <c r="E180" s="288"/>
      <c r="F180" s="311" t="s">
        <v>909</v>
      </c>
      <c r="G180" s="288"/>
      <c r="H180" s="288" t="s">
        <v>982</v>
      </c>
      <c r="I180" s="288" t="s">
        <v>911</v>
      </c>
      <c r="J180" s="288">
        <v>255</v>
      </c>
      <c r="K180" s="336"/>
    </row>
    <row r="181" s="1" customFormat="1" ht="15" customHeight="1">
      <c r="B181" s="313"/>
      <c r="C181" s="288" t="s">
        <v>110</v>
      </c>
      <c r="D181" s="288"/>
      <c r="E181" s="288"/>
      <c r="F181" s="311" t="s">
        <v>909</v>
      </c>
      <c r="G181" s="288"/>
      <c r="H181" s="288" t="s">
        <v>873</v>
      </c>
      <c r="I181" s="288" t="s">
        <v>911</v>
      </c>
      <c r="J181" s="288">
        <v>10</v>
      </c>
      <c r="K181" s="336"/>
    </row>
    <row r="182" s="1" customFormat="1" ht="15" customHeight="1">
      <c r="B182" s="313"/>
      <c r="C182" s="288" t="s">
        <v>111</v>
      </c>
      <c r="D182" s="288"/>
      <c r="E182" s="288"/>
      <c r="F182" s="311" t="s">
        <v>909</v>
      </c>
      <c r="G182" s="288"/>
      <c r="H182" s="288" t="s">
        <v>983</v>
      </c>
      <c r="I182" s="288" t="s">
        <v>944</v>
      </c>
      <c r="J182" s="288"/>
      <c r="K182" s="336"/>
    </row>
    <row r="183" s="1" customFormat="1" ht="15" customHeight="1">
      <c r="B183" s="313"/>
      <c r="C183" s="288" t="s">
        <v>984</v>
      </c>
      <c r="D183" s="288"/>
      <c r="E183" s="288"/>
      <c r="F183" s="311" t="s">
        <v>909</v>
      </c>
      <c r="G183" s="288"/>
      <c r="H183" s="288" t="s">
        <v>985</v>
      </c>
      <c r="I183" s="288" t="s">
        <v>944</v>
      </c>
      <c r="J183" s="288"/>
      <c r="K183" s="336"/>
    </row>
    <row r="184" s="1" customFormat="1" ht="15" customHeight="1">
      <c r="B184" s="313"/>
      <c r="C184" s="288" t="s">
        <v>973</v>
      </c>
      <c r="D184" s="288"/>
      <c r="E184" s="288"/>
      <c r="F184" s="311" t="s">
        <v>909</v>
      </c>
      <c r="G184" s="288"/>
      <c r="H184" s="288" t="s">
        <v>986</v>
      </c>
      <c r="I184" s="288" t="s">
        <v>944</v>
      </c>
      <c r="J184" s="288"/>
      <c r="K184" s="336"/>
    </row>
    <row r="185" s="1" customFormat="1" ht="15" customHeight="1">
      <c r="B185" s="313"/>
      <c r="C185" s="288" t="s">
        <v>113</v>
      </c>
      <c r="D185" s="288"/>
      <c r="E185" s="288"/>
      <c r="F185" s="311" t="s">
        <v>915</v>
      </c>
      <c r="G185" s="288"/>
      <c r="H185" s="288" t="s">
        <v>987</v>
      </c>
      <c r="I185" s="288" t="s">
        <v>911</v>
      </c>
      <c r="J185" s="288">
        <v>50</v>
      </c>
      <c r="K185" s="336"/>
    </row>
    <row r="186" s="1" customFormat="1" ht="15" customHeight="1">
      <c r="B186" s="313"/>
      <c r="C186" s="288" t="s">
        <v>988</v>
      </c>
      <c r="D186" s="288"/>
      <c r="E186" s="288"/>
      <c r="F186" s="311" t="s">
        <v>915</v>
      </c>
      <c r="G186" s="288"/>
      <c r="H186" s="288" t="s">
        <v>989</v>
      </c>
      <c r="I186" s="288" t="s">
        <v>990</v>
      </c>
      <c r="J186" s="288"/>
      <c r="K186" s="336"/>
    </row>
    <row r="187" s="1" customFormat="1" ht="15" customHeight="1">
      <c r="B187" s="313"/>
      <c r="C187" s="288" t="s">
        <v>991</v>
      </c>
      <c r="D187" s="288"/>
      <c r="E187" s="288"/>
      <c r="F187" s="311" t="s">
        <v>915</v>
      </c>
      <c r="G187" s="288"/>
      <c r="H187" s="288" t="s">
        <v>992</v>
      </c>
      <c r="I187" s="288" t="s">
        <v>990</v>
      </c>
      <c r="J187" s="288"/>
      <c r="K187" s="336"/>
    </row>
    <row r="188" s="1" customFormat="1" ht="15" customHeight="1">
      <c r="B188" s="313"/>
      <c r="C188" s="288" t="s">
        <v>993</v>
      </c>
      <c r="D188" s="288"/>
      <c r="E188" s="288"/>
      <c r="F188" s="311" t="s">
        <v>915</v>
      </c>
      <c r="G188" s="288"/>
      <c r="H188" s="288" t="s">
        <v>994</v>
      </c>
      <c r="I188" s="288" t="s">
        <v>990</v>
      </c>
      <c r="J188" s="288"/>
      <c r="K188" s="336"/>
    </row>
    <row r="189" s="1" customFormat="1" ht="15" customHeight="1">
      <c r="B189" s="313"/>
      <c r="C189" s="349" t="s">
        <v>995</v>
      </c>
      <c r="D189" s="288"/>
      <c r="E189" s="288"/>
      <c r="F189" s="311" t="s">
        <v>915</v>
      </c>
      <c r="G189" s="288"/>
      <c r="H189" s="288" t="s">
        <v>996</v>
      </c>
      <c r="I189" s="288" t="s">
        <v>997</v>
      </c>
      <c r="J189" s="350" t="s">
        <v>998</v>
      </c>
      <c r="K189" s="336"/>
    </row>
    <row r="190" s="17" customFormat="1" ht="15" customHeight="1">
      <c r="B190" s="351"/>
      <c r="C190" s="352" t="s">
        <v>999</v>
      </c>
      <c r="D190" s="353"/>
      <c r="E190" s="353"/>
      <c r="F190" s="354" t="s">
        <v>915</v>
      </c>
      <c r="G190" s="353"/>
      <c r="H190" s="353" t="s">
        <v>1000</v>
      </c>
      <c r="I190" s="353" t="s">
        <v>997</v>
      </c>
      <c r="J190" s="355" t="s">
        <v>998</v>
      </c>
      <c r="K190" s="356"/>
    </row>
    <row r="191" s="1" customFormat="1" ht="15" customHeight="1">
      <c r="B191" s="313"/>
      <c r="C191" s="349" t="s">
        <v>44</v>
      </c>
      <c r="D191" s="288"/>
      <c r="E191" s="288"/>
      <c r="F191" s="311" t="s">
        <v>909</v>
      </c>
      <c r="G191" s="288"/>
      <c r="H191" s="285" t="s">
        <v>1001</v>
      </c>
      <c r="I191" s="288" t="s">
        <v>1002</v>
      </c>
      <c r="J191" s="288"/>
      <c r="K191" s="336"/>
    </row>
    <row r="192" s="1" customFormat="1" ht="15" customHeight="1">
      <c r="B192" s="313"/>
      <c r="C192" s="349" t="s">
        <v>1003</v>
      </c>
      <c r="D192" s="288"/>
      <c r="E192" s="288"/>
      <c r="F192" s="311" t="s">
        <v>909</v>
      </c>
      <c r="G192" s="288"/>
      <c r="H192" s="288" t="s">
        <v>1004</v>
      </c>
      <c r="I192" s="288" t="s">
        <v>944</v>
      </c>
      <c r="J192" s="288"/>
      <c r="K192" s="336"/>
    </row>
    <row r="193" s="1" customFormat="1" ht="15" customHeight="1">
      <c r="B193" s="313"/>
      <c r="C193" s="349" t="s">
        <v>1005</v>
      </c>
      <c r="D193" s="288"/>
      <c r="E193" s="288"/>
      <c r="F193" s="311" t="s">
        <v>909</v>
      </c>
      <c r="G193" s="288"/>
      <c r="H193" s="288" t="s">
        <v>1006</v>
      </c>
      <c r="I193" s="288" t="s">
        <v>944</v>
      </c>
      <c r="J193" s="288"/>
      <c r="K193" s="336"/>
    </row>
    <row r="194" s="1" customFormat="1" ht="15" customHeight="1">
      <c r="B194" s="313"/>
      <c r="C194" s="349" t="s">
        <v>1007</v>
      </c>
      <c r="D194" s="288"/>
      <c r="E194" s="288"/>
      <c r="F194" s="311" t="s">
        <v>915</v>
      </c>
      <c r="G194" s="288"/>
      <c r="H194" s="288" t="s">
        <v>1008</v>
      </c>
      <c r="I194" s="288" t="s">
        <v>944</v>
      </c>
      <c r="J194" s="288"/>
      <c r="K194" s="336"/>
    </row>
    <row r="195" s="1" customFormat="1" ht="15" customHeight="1">
      <c r="B195" s="342"/>
      <c r="C195" s="357"/>
      <c r="D195" s="322"/>
      <c r="E195" s="322"/>
      <c r="F195" s="322"/>
      <c r="G195" s="322"/>
      <c r="H195" s="322"/>
      <c r="I195" s="322"/>
      <c r="J195" s="322"/>
      <c r="K195" s="343"/>
    </row>
    <row r="196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="1" customFormat="1" ht="18.75" customHeight="1">
      <c r="B197" s="324"/>
      <c r="C197" s="334"/>
      <c r="D197" s="334"/>
      <c r="E197" s="334"/>
      <c r="F197" s="344"/>
      <c r="G197" s="334"/>
      <c r="H197" s="334"/>
      <c r="I197" s="334"/>
      <c r="J197" s="334"/>
      <c r="K197" s="324"/>
    </row>
    <row r="198" s="1" customFormat="1" ht="18.75" customHeight="1">
      <c r="B198" s="296"/>
      <c r="C198" s="296"/>
      <c r="D198" s="296"/>
      <c r="E198" s="296"/>
      <c r="F198" s="296"/>
      <c r="G198" s="296"/>
      <c r="H198" s="296"/>
      <c r="I198" s="296"/>
      <c r="J198" s="296"/>
      <c r="K198" s="296"/>
    </row>
    <row r="199" s="1" customFormat="1" ht="13.5">
      <c r="B199" s="275"/>
      <c r="C199" s="276"/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1">
      <c r="B200" s="278"/>
      <c r="C200" s="279" t="s">
        <v>1009</v>
      </c>
      <c r="D200" s="279"/>
      <c r="E200" s="279"/>
      <c r="F200" s="279"/>
      <c r="G200" s="279"/>
      <c r="H200" s="279"/>
      <c r="I200" s="279"/>
      <c r="J200" s="279"/>
      <c r="K200" s="280"/>
    </row>
    <row r="201" s="1" customFormat="1" ht="25.5" customHeight="1">
      <c r="B201" s="278"/>
      <c r="C201" s="358" t="s">
        <v>1010</v>
      </c>
      <c r="D201" s="358"/>
      <c r="E201" s="358"/>
      <c r="F201" s="358" t="s">
        <v>1011</v>
      </c>
      <c r="G201" s="359"/>
      <c r="H201" s="358" t="s">
        <v>1012</v>
      </c>
      <c r="I201" s="358"/>
      <c r="J201" s="358"/>
      <c r="K201" s="280"/>
    </row>
    <row r="202" s="1" customFormat="1" ht="5.25" customHeight="1">
      <c r="B202" s="313"/>
      <c r="C202" s="308"/>
      <c r="D202" s="308"/>
      <c r="E202" s="308"/>
      <c r="F202" s="308"/>
      <c r="G202" s="334"/>
      <c r="H202" s="308"/>
      <c r="I202" s="308"/>
      <c r="J202" s="308"/>
      <c r="K202" s="336"/>
    </row>
    <row r="203" s="1" customFormat="1" ht="15" customHeight="1">
      <c r="B203" s="313"/>
      <c r="C203" s="288" t="s">
        <v>1002</v>
      </c>
      <c r="D203" s="288"/>
      <c r="E203" s="288"/>
      <c r="F203" s="311" t="s">
        <v>45</v>
      </c>
      <c r="G203" s="288"/>
      <c r="H203" s="288" t="s">
        <v>1013</v>
      </c>
      <c r="I203" s="288"/>
      <c r="J203" s="288"/>
      <c r="K203" s="336"/>
    </row>
    <row r="204" s="1" customFormat="1" ht="15" customHeight="1">
      <c r="B204" s="313"/>
      <c r="C204" s="288"/>
      <c r="D204" s="288"/>
      <c r="E204" s="288"/>
      <c r="F204" s="311" t="s">
        <v>46</v>
      </c>
      <c r="G204" s="288"/>
      <c r="H204" s="288" t="s">
        <v>1014</v>
      </c>
      <c r="I204" s="288"/>
      <c r="J204" s="288"/>
      <c r="K204" s="336"/>
    </row>
    <row r="205" s="1" customFormat="1" ht="15" customHeight="1">
      <c r="B205" s="313"/>
      <c r="C205" s="288"/>
      <c r="D205" s="288"/>
      <c r="E205" s="288"/>
      <c r="F205" s="311" t="s">
        <v>49</v>
      </c>
      <c r="G205" s="288"/>
      <c r="H205" s="288" t="s">
        <v>1015</v>
      </c>
      <c r="I205" s="288"/>
      <c r="J205" s="288"/>
      <c r="K205" s="336"/>
    </row>
    <row r="206" s="1" customFormat="1" ht="15" customHeight="1">
      <c r="B206" s="313"/>
      <c r="C206" s="288"/>
      <c r="D206" s="288"/>
      <c r="E206" s="288"/>
      <c r="F206" s="311" t="s">
        <v>47</v>
      </c>
      <c r="G206" s="288"/>
      <c r="H206" s="288" t="s">
        <v>1016</v>
      </c>
      <c r="I206" s="288"/>
      <c r="J206" s="288"/>
      <c r="K206" s="336"/>
    </row>
    <row r="207" s="1" customFormat="1" ht="15" customHeight="1">
      <c r="B207" s="313"/>
      <c r="C207" s="288"/>
      <c r="D207" s="288"/>
      <c r="E207" s="288"/>
      <c r="F207" s="311" t="s">
        <v>48</v>
      </c>
      <c r="G207" s="288"/>
      <c r="H207" s="288" t="s">
        <v>1017</v>
      </c>
      <c r="I207" s="288"/>
      <c r="J207" s="288"/>
      <c r="K207" s="336"/>
    </row>
    <row r="208" s="1" customFormat="1" ht="15" customHeight="1">
      <c r="B208" s="313"/>
      <c r="C208" s="288"/>
      <c r="D208" s="288"/>
      <c r="E208" s="288"/>
      <c r="F208" s="311"/>
      <c r="G208" s="288"/>
      <c r="H208" s="288"/>
      <c r="I208" s="288"/>
      <c r="J208" s="288"/>
      <c r="K208" s="336"/>
    </row>
    <row r="209" s="1" customFormat="1" ht="15" customHeight="1">
      <c r="B209" s="313"/>
      <c r="C209" s="288" t="s">
        <v>956</v>
      </c>
      <c r="D209" s="288"/>
      <c r="E209" s="288"/>
      <c r="F209" s="311" t="s">
        <v>81</v>
      </c>
      <c r="G209" s="288"/>
      <c r="H209" s="288" t="s">
        <v>1018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851</v>
      </c>
      <c r="G210" s="288"/>
      <c r="H210" s="288" t="s">
        <v>852</v>
      </c>
      <c r="I210" s="288"/>
      <c r="J210" s="288"/>
      <c r="K210" s="336"/>
    </row>
    <row r="211" s="1" customFormat="1" ht="15" customHeight="1">
      <c r="B211" s="313"/>
      <c r="C211" s="288"/>
      <c r="D211" s="288"/>
      <c r="E211" s="288"/>
      <c r="F211" s="311" t="s">
        <v>849</v>
      </c>
      <c r="G211" s="288"/>
      <c r="H211" s="288" t="s">
        <v>1019</v>
      </c>
      <c r="I211" s="288"/>
      <c r="J211" s="288"/>
      <c r="K211" s="336"/>
    </row>
    <row r="212" s="1" customFormat="1" ht="15" customHeight="1">
      <c r="B212" s="360"/>
      <c r="C212" s="288"/>
      <c r="D212" s="288"/>
      <c r="E212" s="288"/>
      <c r="F212" s="311" t="s">
        <v>853</v>
      </c>
      <c r="G212" s="349"/>
      <c r="H212" s="340" t="s">
        <v>854</v>
      </c>
      <c r="I212" s="340"/>
      <c r="J212" s="340"/>
      <c r="K212" s="361"/>
    </row>
    <row r="213" s="1" customFormat="1" ht="15" customHeight="1">
      <c r="B213" s="360"/>
      <c r="C213" s="288"/>
      <c r="D213" s="288"/>
      <c r="E213" s="288"/>
      <c r="F213" s="311" t="s">
        <v>855</v>
      </c>
      <c r="G213" s="349"/>
      <c r="H213" s="340" t="s">
        <v>1020</v>
      </c>
      <c r="I213" s="340"/>
      <c r="J213" s="340"/>
      <c r="K213" s="361"/>
    </row>
    <row r="214" s="1" customFormat="1" ht="15" customHeight="1">
      <c r="B214" s="360"/>
      <c r="C214" s="288"/>
      <c r="D214" s="288"/>
      <c r="E214" s="288"/>
      <c r="F214" s="311"/>
      <c r="G214" s="349"/>
      <c r="H214" s="340"/>
      <c r="I214" s="340"/>
      <c r="J214" s="340"/>
      <c r="K214" s="361"/>
    </row>
    <row r="215" s="1" customFormat="1" ht="15" customHeight="1">
      <c r="B215" s="360"/>
      <c r="C215" s="288" t="s">
        <v>980</v>
      </c>
      <c r="D215" s="288"/>
      <c r="E215" s="288"/>
      <c r="F215" s="311">
        <v>1</v>
      </c>
      <c r="G215" s="349"/>
      <c r="H215" s="340" t="s">
        <v>1021</v>
      </c>
      <c r="I215" s="340"/>
      <c r="J215" s="340"/>
      <c r="K215" s="361"/>
    </row>
    <row r="216" s="1" customFormat="1" ht="15" customHeight="1">
      <c r="B216" s="360"/>
      <c r="C216" s="288"/>
      <c r="D216" s="288"/>
      <c r="E216" s="288"/>
      <c r="F216" s="311">
        <v>2</v>
      </c>
      <c r="G216" s="349"/>
      <c r="H216" s="340" t="s">
        <v>1022</v>
      </c>
      <c r="I216" s="340"/>
      <c r="J216" s="340"/>
      <c r="K216" s="361"/>
    </row>
    <row r="217" s="1" customFormat="1" ht="15" customHeight="1">
      <c r="B217" s="360"/>
      <c r="C217" s="288"/>
      <c r="D217" s="288"/>
      <c r="E217" s="288"/>
      <c r="F217" s="311">
        <v>3</v>
      </c>
      <c r="G217" s="349"/>
      <c r="H217" s="340" t="s">
        <v>1023</v>
      </c>
      <c r="I217" s="340"/>
      <c r="J217" s="340"/>
      <c r="K217" s="361"/>
    </row>
    <row r="218" s="1" customFormat="1" ht="15" customHeight="1">
      <c r="B218" s="360"/>
      <c r="C218" s="288"/>
      <c r="D218" s="288"/>
      <c r="E218" s="288"/>
      <c r="F218" s="311">
        <v>4</v>
      </c>
      <c r="G218" s="349"/>
      <c r="H218" s="340" t="s">
        <v>1024</v>
      </c>
      <c r="I218" s="340"/>
      <c r="J218" s="340"/>
      <c r="K218" s="361"/>
    </row>
    <row r="219" s="1" customFormat="1" ht="12.75" customHeight="1">
      <c r="B219" s="362"/>
      <c r="C219" s="363"/>
      <c r="D219" s="363"/>
      <c r="E219" s="363"/>
      <c r="F219" s="363"/>
      <c r="G219" s="363"/>
      <c r="H219" s="363"/>
      <c r="I219" s="363"/>
      <c r="J219" s="363"/>
      <c r="K219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asus</dc:creator>
  <cp:lastModifiedBy>asus</cp:lastModifiedBy>
  <dcterms:created xsi:type="dcterms:W3CDTF">2025-03-10T09:39:39Z</dcterms:created>
  <dcterms:modified xsi:type="dcterms:W3CDTF">2025-03-10T09:39:47Z</dcterms:modified>
</cp:coreProperties>
</file>